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6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'Presupuesto'!$A$7:$G$40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3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4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</commentList>
</comments>
</file>

<file path=xl/sharedStrings.xml><?xml version="1.0" encoding="utf-8"?>
<sst xmlns="http://schemas.openxmlformats.org/spreadsheetml/2006/main" count="65" uniqueCount="41">
  <si>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</si>
  <si>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</si>
  <si>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</si>
  <si>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</si>
  <si>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</si>
  <si>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</si>
  <si>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</si>
  <si>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</si>
  <si>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</si>
  <si>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</si>
  <si>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</si>
  <si>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</si>
  <si>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</si>
  <si>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</si>
  <si>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</si>
  <si>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</si>
  <si>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</si>
  <si>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</si>
  <si>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</si>
  <si>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</si>
  <si>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</si>
  <si>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</si>
  <si>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</si>
  <si>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</si>
  <si>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</si>
  <si>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</si>
  <si>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</si>
  <si>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</si>
  <si>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</si>
  <si>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</si>
  <si>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</si>
  <si>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</si>
  <si>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</si>
  <si>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</si>
  <si>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</si>
  <si>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</si>
  <si>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</si>
  <si>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</si>
  <si>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Diciembre de 2012</t>
  </si>
  <si>
    <t>Actualización Planes de manejo Rec 11</t>
  </si>
  <si>
    <t>Pto nacional-Administración Rec.13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</si>
</sst>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6" fontId="3" fillId="0" borderId="0" xfId="48" applyNumberFormat="1" applyFont="1" applyBorder="1" applyAlignment="1">
      <alignment/>
    </xf>
    <xf numFmtId="186" fontId="3" fillId="0" borderId="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zoomScalePageLayoutView="0" workbookViewId="0" topLeftCell="A7">
      <pane xSplit="1" ySplit="3" topLeftCell="R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C14" sqref="AC14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1" s="1" customFormat="1" ht="12.75">
      <c r="A8" s="10" t="s">
        <v>0</v>
      </c>
      <c r="B8" s="53">
        <v>2008</v>
      </c>
      <c r="C8" s="50"/>
      <c r="D8" s="50"/>
      <c r="E8" s="50"/>
      <c r="F8" s="51"/>
      <c r="G8" s="52"/>
      <c r="H8" s="53">
        <v>2009</v>
      </c>
      <c r="I8" s="50"/>
      <c r="J8" s="50"/>
      <c r="K8" s="50"/>
      <c r="L8" s="51"/>
      <c r="M8" s="52"/>
      <c r="N8" s="49" t="s">
        <v>35</v>
      </c>
      <c r="O8" s="50"/>
      <c r="P8" s="50"/>
      <c r="Q8" s="50"/>
      <c r="R8" s="51"/>
      <c r="S8" s="52"/>
      <c r="T8" s="49" t="s">
        <v>37</v>
      </c>
      <c r="U8" s="50"/>
      <c r="V8" s="50"/>
      <c r="W8" s="50"/>
      <c r="X8" s="51"/>
      <c r="Y8" s="52"/>
      <c r="Z8" s="49" t="s">
        <v>38</v>
      </c>
      <c r="AA8" s="50"/>
      <c r="AB8" s="50"/>
      <c r="AC8" s="50"/>
      <c r="AD8" s="51"/>
      <c r="AE8" s="52"/>
    </row>
    <row r="9" spans="1:31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</row>
    <row r="10" spans="1:31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</row>
    <row r="11" spans="1:31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20956709</v>
      </c>
      <c r="AB11" s="42">
        <v>0</v>
      </c>
      <c r="AC11" s="42"/>
      <c r="AD11" s="20">
        <v>20958342</v>
      </c>
      <c r="AE11" s="21">
        <f>+AD11*100/Z11</f>
        <v>92.89674614044652</v>
      </c>
    </row>
    <row r="12" spans="1:31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3261025</v>
      </c>
      <c r="AA12" s="20">
        <v>2380115</v>
      </c>
      <c r="AB12" s="42">
        <v>0</v>
      </c>
      <c r="AC12" s="42">
        <v>0</v>
      </c>
      <c r="AD12" s="20">
        <v>3171282</v>
      </c>
      <c r="AE12" s="21">
        <f>+AD12*100/Z12</f>
        <v>97.24801251140363</v>
      </c>
    </row>
    <row r="13" spans="1:31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673295</v>
      </c>
      <c r="AA13" s="20">
        <v>151385</v>
      </c>
      <c r="AB13" s="42">
        <v>0</v>
      </c>
      <c r="AC13" s="42">
        <v>0</v>
      </c>
      <c r="AD13" s="20">
        <v>188441</v>
      </c>
      <c r="AE13" s="21">
        <f>+AD13*100/Z13</f>
        <v>27.98788049814717</v>
      </c>
    </row>
    <row r="14" spans="1:31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26495220</v>
      </c>
      <c r="AA14" s="23">
        <f>SUM(AA11:AA13)</f>
        <v>23488209</v>
      </c>
      <c r="AB14" s="23">
        <f>SUM(AB11:AB13)</f>
        <v>0</v>
      </c>
      <c r="AC14" s="23">
        <f>SUM(AC11:AC13)</f>
        <v>0</v>
      </c>
      <c r="AD14" s="23">
        <f>SUM(AD11:AD13)</f>
        <v>24318065</v>
      </c>
      <c r="AE14" s="24">
        <f>+AD14*100/Z14</f>
        <v>91.78283856484302</v>
      </c>
    </row>
    <row r="15" spans="1:31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</row>
    <row r="16" spans="1:31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</row>
    <row r="17" spans="1:31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8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15428275</v>
      </c>
      <c r="AB17" s="42"/>
      <c r="AC17" s="42"/>
      <c r="AD17" s="20">
        <v>16170756</v>
      </c>
      <c r="AE17" s="21">
        <f>+AD17*100/Z17</f>
        <v>97.18002403846154</v>
      </c>
    </row>
    <row r="18" spans="1:31" ht="12.75">
      <c r="A18" s="18" t="s">
        <v>40</v>
      </c>
      <c r="B18" s="19"/>
      <c r="C18" s="42"/>
      <c r="D18" s="42"/>
      <c r="E18" s="42"/>
      <c r="F18" s="20"/>
      <c r="G18" s="21"/>
      <c r="H18" s="19"/>
      <c r="I18" s="42"/>
      <c r="J18" s="42"/>
      <c r="K18" s="42"/>
      <c r="L18" s="20"/>
      <c r="M18" s="21"/>
      <c r="N18" s="19"/>
      <c r="O18" s="55"/>
      <c r="P18" s="42"/>
      <c r="Q18" s="42"/>
      <c r="R18" s="20"/>
      <c r="S18" s="21"/>
      <c r="T18" s="19"/>
      <c r="U18" s="55"/>
      <c r="V18" s="42"/>
      <c r="W18" s="55"/>
      <c r="X18" s="20"/>
      <c r="Y18" s="21"/>
      <c r="Z18" s="19">
        <v>2095000</v>
      </c>
      <c r="AA18" s="55">
        <v>515380</v>
      </c>
      <c r="AB18" s="42"/>
      <c r="AC18" s="55"/>
      <c r="AD18" s="20">
        <v>1858414</v>
      </c>
      <c r="AE18" s="21">
        <f>+AD18*100/Z18</f>
        <v>88.70711217183771</v>
      </c>
    </row>
    <row r="19" spans="1:31" ht="12.75">
      <c r="A19" s="18" t="s">
        <v>22</v>
      </c>
      <c r="B19" s="19">
        <v>1820000</v>
      </c>
      <c r="C19" s="42"/>
      <c r="D19" s="42">
        <v>0</v>
      </c>
      <c r="E19" s="42">
        <f>+F19</f>
        <v>1779496</v>
      </c>
      <c r="F19" s="20">
        <v>1779496</v>
      </c>
      <c r="G19" s="21">
        <f>+F19*100/B19</f>
        <v>97.77450549450549</v>
      </c>
      <c r="H19" s="19">
        <v>2457000</v>
      </c>
      <c r="I19" s="42"/>
      <c r="J19" s="42">
        <v>0</v>
      </c>
      <c r="K19" s="42">
        <f>+L19</f>
        <v>2350587</v>
      </c>
      <c r="L19" s="20">
        <v>2350587</v>
      </c>
      <c r="M19" s="21">
        <f t="shared" si="0"/>
        <v>95.66898656898657</v>
      </c>
      <c r="N19" s="19">
        <v>2864000</v>
      </c>
      <c r="P19" s="42"/>
      <c r="Q19" s="42">
        <v>2758066</v>
      </c>
      <c r="R19" s="20">
        <f>+O19+Q19</f>
        <v>2758066</v>
      </c>
      <c r="S19" s="21">
        <f>+R19*100/N19</f>
        <v>96.30118715083799</v>
      </c>
      <c r="T19" s="19">
        <v>2411000</v>
      </c>
      <c r="U19" s="48"/>
      <c r="V19" s="42"/>
      <c r="W19" s="48">
        <v>2142889</v>
      </c>
      <c r="X19" s="20">
        <v>2248446</v>
      </c>
      <c r="Y19" s="21">
        <f>+X19*100/T19</f>
        <v>93.25781833264206</v>
      </c>
      <c r="Z19" s="19"/>
      <c r="AA19" s="48"/>
      <c r="AB19" s="42"/>
      <c r="AC19" s="48"/>
      <c r="AD19" s="20"/>
      <c r="AE19" s="21"/>
    </row>
    <row r="20" spans="1:31" ht="12.75">
      <c r="A20" s="30" t="s">
        <v>34</v>
      </c>
      <c r="B20" s="28">
        <v>2300000</v>
      </c>
      <c r="C20" s="42">
        <f>+F20</f>
        <v>2258122</v>
      </c>
      <c r="D20" s="42">
        <v>0</v>
      </c>
      <c r="E20" s="45"/>
      <c r="F20" s="29">
        <v>2258122</v>
      </c>
      <c r="G20" s="21">
        <f>+F20*100/B20</f>
        <v>98.17921739130435</v>
      </c>
      <c r="H20" s="28">
        <v>2350000</v>
      </c>
      <c r="I20" s="42">
        <f>+L20</f>
        <v>2285131</v>
      </c>
      <c r="J20" s="42">
        <v>0</v>
      </c>
      <c r="K20" s="45"/>
      <c r="L20" s="29">
        <v>2285131</v>
      </c>
      <c r="M20" s="21">
        <f t="shared" si="0"/>
        <v>97.2396170212766</v>
      </c>
      <c r="N20" s="19">
        <v>3500000</v>
      </c>
      <c r="O20" s="42">
        <v>3374692</v>
      </c>
      <c r="P20" s="42"/>
      <c r="R20" s="20">
        <f>+O20+Q20</f>
        <v>3374692</v>
      </c>
      <c r="S20" s="21">
        <f>+R20*100/N20</f>
        <v>96.41977142857142</v>
      </c>
      <c r="T20" s="19">
        <v>3811000</v>
      </c>
      <c r="U20" s="42">
        <v>3499681</v>
      </c>
      <c r="V20" s="42"/>
      <c r="X20" s="20">
        <v>3596770</v>
      </c>
      <c r="Y20" s="21">
        <f>+X20*100/T20</f>
        <v>94.37864077669903</v>
      </c>
      <c r="Z20" s="19">
        <v>3775000</v>
      </c>
      <c r="AA20" s="42">
        <v>3622630</v>
      </c>
      <c r="AB20" s="42"/>
      <c r="AD20" s="20">
        <v>3676482</v>
      </c>
      <c r="AE20" s="21">
        <f>+AD20*100/Z20</f>
        <v>97.39025165562914</v>
      </c>
    </row>
    <row r="21" spans="1:31" ht="12.75">
      <c r="A21" s="30" t="s">
        <v>23</v>
      </c>
      <c r="B21" s="28">
        <v>450000</v>
      </c>
      <c r="C21" s="45"/>
      <c r="D21" s="23">
        <f>SUM(D17:D20)</f>
        <v>0</v>
      </c>
      <c r="E21" s="42">
        <f>+F21</f>
        <v>383081</v>
      </c>
      <c r="F21" s="29">
        <v>383081</v>
      </c>
      <c r="G21" s="21">
        <f>+F21*100/B21</f>
        <v>85.12911111111111</v>
      </c>
      <c r="H21" s="28">
        <v>470000</v>
      </c>
      <c r="I21" s="42"/>
      <c r="J21" s="42">
        <f>SUM(J17:J20)</f>
        <v>0</v>
      </c>
      <c r="K21" s="45">
        <f>+L21</f>
        <v>428387</v>
      </c>
      <c r="L21" s="29">
        <v>428387</v>
      </c>
      <c r="M21" s="21">
        <f t="shared" si="0"/>
        <v>91.14617021276595</v>
      </c>
      <c r="N21" s="19">
        <v>480000</v>
      </c>
      <c r="P21" s="42"/>
      <c r="Q21" s="42">
        <v>442215</v>
      </c>
      <c r="R21" s="20">
        <f>+O21+Q21</f>
        <v>442215</v>
      </c>
      <c r="S21" s="21">
        <f>+R21*100/N21</f>
        <v>92.128125</v>
      </c>
      <c r="T21" s="19">
        <v>1000000</v>
      </c>
      <c r="U21" s="42">
        <v>904715</v>
      </c>
      <c r="V21" s="42"/>
      <c r="W21" s="42">
        <v>981737</v>
      </c>
      <c r="X21" s="42">
        <v>936011</v>
      </c>
      <c r="Y21" s="21">
        <f>+X21*100/T21</f>
        <v>93.6011</v>
      </c>
      <c r="Z21" s="19"/>
      <c r="AA21" s="42"/>
      <c r="AB21" s="42"/>
      <c r="AC21" s="42"/>
      <c r="AD21" s="42"/>
      <c r="AE21" s="21"/>
    </row>
    <row r="22" spans="1:31" ht="12.75">
      <c r="A22" s="30" t="s">
        <v>16</v>
      </c>
      <c r="B22" s="28">
        <v>1000000</v>
      </c>
      <c r="C22" s="42">
        <f>+F22</f>
        <v>949153</v>
      </c>
      <c r="D22" s="23">
        <f>SUM(D19:D21)</f>
        <v>0</v>
      </c>
      <c r="E22" s="45"/>
      <c r="F22" s="29">
        <v>949153</v>
      </c>
      <c r="G22" s="21">
        <f>+F22*100/B22</f>
        <v>94.9153</v>
      </c>
      <c r="H22" s="28">
        <v>1100000</v>
      </c>
      <c r="I22" s="42">
        <f>+L22</f>
        <v>1062561</v>
      </c>
      <c r="J22" s="45"/>
      <c r="K22" s="45"/>
      <c r="L22" s="29">
        <v>1062561</v>
      </c>
      <c r="M22" s="21">
        <f t="shared" si="0"/>
        <v>96.59645454545455</v>
      </c>
      <c r="N22" s="19">
        <v>2100000</v>
      </c>
      <c r="O22" s="42">
        <v>2014407</v>
      </c>
      <c r="P22" s="42"/>
      <c r="Q22" s="45"/>
      <c r="R22" s="20">
        <f>+O22+Q22</f>
        <v>2014407</v>
      </c>
      <c r="S22" s="21">
        <f>+R22*100/N22</f>
        <v>95.92414285714285</v>
      </c>
      <c r="T22" s="19"/>
      <c r="U22" s="42"/>
      <c r="V22" s="42"/>
      <c r="W22" s="45"/>
      <c r="X22" s="20"/>
      <c r="Y22" s="21"/>
      <c r="Z22" s="19"/>
      <c r="AA22" s="42"/>
      <c r="AB22" s="42"/>
      <c r="AC22" s="45"/>
      <c r="AD22" s="20"/>
      <c r="AE22" s="21"/>
    </row>
    <row r="23" spans="1:31" ht="12.75">
      <c r="A23" s="54" t="s">
        <v>39</v>
      </c>
      <c r="B23" s="28"/>
      <c r="C23" s="42"/>
      <c r="D23" s="43"/>
      <c r="E23" s="45"/>
      <c r="F23" s="29"/>
      <c r="G23" s="21"/>
      <c r="H23" s="28"/>
      <c r="I23" s="42"/>
      <c r="J23" s="45"/>
      <c r="K23" s="45"/>
      <c r="L23" s="29"/>
      <c r="M23" s="21"/>
      <c r="N23" s="19"/>
      <c r="O23" s="42"/>
      <c r="P23" s="42"/>
      <c r="Q23" s="45"/>
      <c r="R23" s="20"/>
      <c r="S23" s="21"/>
      <c r="T23" s="19"/>
      <c r="U23" s="42"/>
      <c r="V23" s="42"/>
      <c r="W23" s="45"/>
      <c r="X23" s="20"/>
      <c r="Y23" s="21"/>
      <c r="Z23" s="19">
        <v>1000000</v>
      </c>
      <c r="AA23" s="42">
        <v>500000</v>
      </c>
      <c r="AB23" s="42"/>
      <c r="AC23" s="45"/>
      <c r="AD23" s="20">
        <v>1000000</v>
      </c>
      <c r="AE23" s="21">
        <f>+AD23*100/Z23</f>
        <v>100</v>
      </c>
    </row>
    <row r="24" spans="1:31" ht="33.75">
      <c r="A24" s="37" t="s">
        <v>26</v>
      </c>
      <c r="B24" s="28"/>
      <c r="C24" s="45"/>
      <c r="D24" s="45"/>
      <c r="E24" s="45"/>
      <c r="F24" s="29"/>
      <c r="G24" s="21"/>
      <c r="H24" s="19">
        <v>1200000</v>
      </c>
      <c r="I24" s="42">
        <f>+L24</f>
        <v>1200000</v>
      </c>
      <c r="J24" s="42">
        <f>SUM(J20:J22)</f>
        <v>0</v>
      </c>
      <c r="K24" s="42"/>
      <c r="L24" s="20">
        <v>1200000</v>
      </c>
      <c r="M24" s="21">
        <f t="shared" si="0"/>
        <v>100</v>
      </c>
      <c r="N24" s="19"/>
      <c r="O24" s="42"/>
      <c r="P24" s="42"/>
      <c r="Q24" s="42"/>
      <c r="R24" s="20"/>
      <c r="S24" s="21"/>
      <c r="T24" s="19"/>
      <c r="U24" s="42"/>
      <c r="V24" s="42"/>
      <c r="W24" s="42"/>
      <c r="X24" s="20"/>
      <c r="Y24" s="21"/>
      <c r="Z24" s="19"/>
      <c r="AA24" s="42"/>
      <c r="AB24" s="42"/>
      <c r="AC24" s="42"/>
      <c r="AD24" s="20"/>
      <c r="AE24" s="21"/>
    </row>
    <row r="25" spans="1:31" ht="45">
      <c r="A25" s="37" t="s">
        <v>31</v>
      </c>
      <c r="B25" s="28"/>
      <c r="C25" s="45"/>
      <c r="D25" s="45"/>
      <c r="E25" s="45"/>
      <c r="F25" s="29"/>
      <c r="G25" s="21"/>
      <c r="H25" s="47">
        <v>277965</v>
      </c>
      <c r="I25" s="42"/>
      <c r="J25" s="42"/>
      <c r="K25" s="42"/>
      <c r="L25" s="47">
        <v>263475</v>
      </c>
      <c r="M25" s="21">
        <f t="shared" si="0"/>
        <v>94.78711348551077</v>
      </c>
      <c r="N25" s="19"/>
      <c r="O25" s="42"/>
      <c r="P25" s="42"/>
      <c r="Q25" s="42"/>
      <c r="R25" s="20"/>
      <c r="S25" s="21"/>
      <c r="T25" s="19">
        <v>277</v>
      </c>
      <c r="U25" s="42">
        <v>277</v>
      </c>
      <c r="V25" s="42"/>
      <c r="W25" s="42"/>
      <c r="X25" s="20">
        <f>+U25</f>
        <v>277</v>
      </c>
      <c r="Y25" s="21">
        <f>+X25*100/T25</f>
        <v>100</v>
      </c>
      <c r="Z25" s="19"/>
      <c r="AA25" s="42"/>
      <c r="AB25" s="42"/>
      <c r="AC25" s="42"/>
      <c r="AD25" s="20">
        <f>+AA25</f>
        <v>0</v>
      </c>
      <c r="AE25" s="21"/>
    </row>
    <row r="26" spans="1:31" ht="56.25">
      <c r="A26" s="37" t="s">
        <v>32</v>
      </c>
      <c r="B26" s="28"/>
      <c r="C26" s="45"/>
      <c r="D26" s="45"/>
      <c r="E26" s="45"/>
      <c r="F26" s="29"/>
      <c r="G26" s="21"/>
      <c r="H26" s="47">
        <v>655787</v>
      </c>
      <c r="I26" s="42"/>
      <c r="J26" s="42"/>
      <c r="K26" s="42"/>
      <c r="L26" s="47">
        <v>228538</v>
      </c>
      <c r="M26" s="21">
        <f t="shared" si="0"/>
        <v>34.849425194461006</v>
      </c>
      <c r="N26" s="19"/>
      <c r="O26" s="42"/>
      <c r="P26" s="42"/>
      <c r="Q26" s="42"/>
      <c r="R26" s="20"/>
      <c r="S26" s="21"/>
      <c r="T26" s="19">
        <v>9463</v>
      </c>
      <c r="U26" s="42">
        <v>9463</v>
      </c>
      <c r="V26" s="42"/>
      <c r="W26" s="42"/>
      <c r="X26" s="20">
        <f>+U26</f>
        <v>9463</v>
      </c>
      <c r="Y26" s="21">
        <f>+X26*100/T26</f>
        <v>100</v>
      </c>
      <c r="Z26" s="19"/>
      <c r="AA26" s="42"/>
      <c r="AB26" s="42"/>
      <c r="AC26" s="42"/>
      <c r="AD26" s="20">
        <f>+AA26</f>
        <v>0</v>
      </c>
      <c r="AE26" s="21"/>
    </row>
    <row r="27" spans="1:31" ht="56.25">
      <c r="A27" s="37" t="s">
        <v>27</v>
      </c>
      <c r="B27" s="28"/>
      <c r="C27" s="45"/>
      <c r="D27" s="45"/>
      <c r="E27" s="45"/>
      <c r="F27" s="29"/>
      <c r="G27" s="21"/>
      <c r="H27" s="19">
        <v>600000</v>
      </c>
      <c r="I27" s="42">
        <f>+L27</f>
        <v>600000</v>
      </c>
      <c r="J27" s="42">
        <f>SUM(J21:J24)</f>
        <v>0</v>
      </c>
      <c r="K27" s="42"/>
      <c r="L27" s="20">
        <v>600000</v>
      </c>
      <c r="M27" s="21">
        <f t="shared" si="0"/>
        <v>100</v>
      </c>
      <c r="N27" s="19"/>
      <c r="O27" s="42">
        <f>+R27</f>
        <v>0</v>
      </c>
      <c r="P27" s="42"/>
      <c r="Q27" s="42"/>
      <c r="R27" s="20"/>
      <c r="S27" s="21"/>
      <c r="T27" s="19"/>
      <c r="U27" s="42">
        <f>+X27</f>
        <v>0</v>
      </c>
      <c r="V27" s="42"/>
      <c r="W27" s="42"/>
      <c r="X27" s="20"/>
      <c r="Y27" s="21"/>
      <c r="Z27" s="19"/>
      <c r="AA27" s="42">
        <f>+AD27</f>
        <v>0</v>
      </c>
      <c r="AB27" s="42"/>
      <c r="AC27" s="42"/>
      <c r="AD27" s="20"/>
      <c r="AE27" s="21"/>
    </row>
    <row r="28" spans="1:31" s="1" customFormat="1" ht="12.75">
      <c r="A28" s="11" t="s">
        <v>4</v>
      </c>
      <c r="B28" s="22">
        <f>SUM(B17:B27)</f>
        <v>16270000</v>
      </c>
      <c r="C28" s="23">
        <f>SUM(C17:C27)</f>
        <v>13807048</v>
      </c>
      <c r="D28" s="23">
        <f>SUM(D17:D27)</f>
        <v>0</v>
      </c>
      <c r="E28" s="23">
        <f>SUM(E17:E27)</f>
        <v>2162577</v>
      </c>
      <c r="F28" s="23">
        <f>SUM(F17:F27)</f>
        <v>15969625</v>
      </c>
      <c r="G28" s="24">
        <f>+F28*100/B28</f>
        <v>98.15381069452981</v>
      </c>
      <c r="H28" s="22">
        <f>SUM(H17:H27)</f>
        <v>19660752</v>
      </c>
      <c r="I28" s="23">
        <f>SUM(I17:I27)</f>
        <v>15501358</v>
      </c>
      <c r="J28" s="23">
        <f>SUM(J17:J27)</f>
        <v>0</v>
      </c>
      <c r="K28" s="23">
        <f>SUM(K17:K27)</f>
        <v>2778974</v>
      </c>
      <c r="L28" s="23">
        <f>SUM(L17:L27)</f>
        <v>18772345</v>
      </c>
      <c r="M28" s="24">
        <f t="shared" si="0"/>
        <v>95.48131729651033</v>
      </c>
      <c r="N28" s="22">
        <f>SUM(N17:N27)</f>
        <v>23344000</v>
      </c>
      <c r="O28" s="23">
        <f>SUM(O17:O27)</f>
        <v>19589945</v>
      </c>
      <c r="P28" s="23">
        <f>SUM(P17:P27)</f>
        <v>0</v>
      </c>
      <c r="Q28" s="23">
        <f>SUM(Q17:Q27)</f>
        <v>3200281</v>
      </c>
      <c r="R28" s="23">
        <f>SUM(R17:R27)</f>
        <v>22790226</v>
      </c>
      <c r="S28" s="24">
        <f>+R28*100/N28</f>
        <v>97.62776730637422</v>
      </c>
      <c r="T28" s="22">
        <f>SUM(T17:T27)</f>
        <v>23411000</v>
      </c>
      <c r="U28" s="23">
        <f>SUM(U17:U27)</f>
        <v>18892777</v>
      </c>
      <c r="V28" s="23">
        <f>SUM(V17:V27)</f>
        <v>0</v>
      </c>
      <c r="W28" s="23">
        <f>SUM(W17:W27)</f>
        <v>3124626</v>
      </c>
      <c r="X28" s="23">
        <f>SUM(X17:X27)</f>
        <v>22514385</v>
      </c>
      <c r="Y28" s="24">
        <f>+X28*100/T28</f>
        <v>96.17011234035283</v>
      </c>
      <c r="Z28" s="22">
        <f>SUM(Z17:Z27)</f>
        <v>23510000</v>
      </c>
      <c r="AA28" s="23">
        <f>SUM(AA17:AA27)</f>
        <v>20066285</v>
      </c>
      <c r="AB28" s="23">
        <f>SUM(AB17:AB27)</f>
        <v>0</v>
      </c>
      <c r="AC28" s="23">
        <f>SUM(AC17:AC27)</f>
        <v>0</v>
      </c>
      <c r="AD28" s="23">
        <f>SUM(AD17:AD27)</f>
        <v>22705652</v>
      </c>
      <c r="AE28" s="24">
        <f>+AD28*100/Z28</f>
        <v>96.57869842620161</v>
      </c>
    </row>
    <row r="29" spans="1:31" ht="12.75">
      <c r="A29" s="18"/>
      <c r="B29" s="25"/>
      <c r="C29" s="44"/>
      <c r="D29" s="44"/>
      <c r="E29" s="44"/>
      <c r="F29" s="26"/>
      <c r="G29" s="27"/>
      <c r="H29" s="25"/>
      <c r="I29" s="44"/>
      <c r="J29" s="44"/>
      <c r="K29" s="44"/>
      <c r="L29" s="26"/>
      <c r="M29" s="27"/>
      <c r="N29" s="25"/>
      <c r="O29" s="44"/>
      <c r="P29" s="44"/>
      <c r="Q29" s="44"/>
      <c r="R29" s="26"/>
      <c r="S29" s="27"/>
      <c r="T29" s="25"/>
      <c r="U29" s="44"/>
      <c r="V29" s="44"/>
      <c r="W29" s="44"/>
      <c r="X29" s="26"/>
      <c r="Y29" s="27"/>
      <c r="Z29" s="25"/>
      <c r="AA29" s="44"/>
      <c r="AB29" s="44"/>
      <c r="AC29" s="44"/>
      <c r="AD29" s="26"/>
      <c r="AE29" s="27"/>
    </row>
    <row r="30" spans="1:31" s="1" customFormat="1" ht="12.75">
      <c r="A30" s="11" t="s">
        <v>5</v>
      </c>
      <c r="B30" s="12"/>
      <c r="C30" s="41"/>
      <c r="D30" s="41"/>
      <c r="E30" s="41"/>
      <c r="F30" s="13"/>
      <c r="G30" s="14"/>
      <c r="H30" s="12"/>
      <c r="I30" s="41"/>
      <c r="J30" s="41"/>
      <c r="K30" s="41"/>
      <c r="L30" s="13"/>
      <c r="M30" s="14"/>
      <c r="N30" s="12"/>
      <c r="O30" s="41"/>
      <c r="P30" s="41"/>
      <c r="Q30" s="41"/>
      <c r="R30" s="13"/>
      <c r="S30" s="14"/>
      <c r="T30" s="12"/>
      <c r="U30" s="41"/>
      <c r="V30" s="41"/>
      <c r="W30" s="41"/>
      <c r="X30" s="13"/>
      <c r="Y30" s="14"/>
      <c r="Z30" s="12"/>
      <c r="AA30" s="41"/>
      <c r="AB30" s="41"/>
      <c r="AC30" s="41"/>
      <c r="AD30" s="13"/>
      <c r="AE30" s="14"/>
    </row>
    <row r="31" spans="1:31" ht="12.75">
      <c r="A31" s="18" t="s">
        <v>6</v>
      </c>
      <c r="B31" s="19">
        <v>4427000</v>
      </c>
      <c r="C31" s="42"/>
      <c r="D31" s="42">
        <f>+F31+524309</f>
        <v>4677047</v>
      </c>
      <c r="E31" s="42"/>
      <c r="F31" s="20">
        <v>4152738</v>
      </c>
      <c r="G31" s="21">
        <f>+F31*100/B31</f>
        <v>93.8047887960244</v>
      </c>
      <c r="H31" s="19">
        <v>4559000</v>
      </c>
      <c r="I31" s="42"/>
      <c r="J31" s="42">
        <f>+L31+928361</f>
        <v>5314733</v>
      </c>
      <c r="K31" s="42"/>
      <c r="L31" s="20">
        <v>4386372</v>
      </c>
      <c r="M31" s="21">
        <f>+L31*100/H31</f>
        <v>96.21346786576004</v>
      </c>
      <c r="N31" s="19">
        <v>4865000</v>
      </c>
      <c r="O31" s="42"/>
      <c r="P31" s="19">
        <f>1751453+4294067</f>
        <v>6045520</v>
      </c>
      <c r="Q31" s="42"/>
      <c r="R31" s="20">
        <v>4564840</v>
      </c>
      <c r="S31" s="21">
        <f aca="true" t="shared" si="1" ref="S31:S36">+R31*100/N31</f>
        <v>93.83021582733814</v>
      </c>
      <c r="T31" s="19">
        <v>5246186</v>
      </c>
      <c r="U31" s="42"/>
      <c r="V31" s="19">
        <v>8021029</v>
      </c>
      <c r="W31" s="42"/>
      <c r="X31" s="20">
        <v>4862542</v>
      </c>
      <c r="Y31" s="21">
        <f aca="true" t="shared" si="2" ref="Y31:Y36">+X31*100/T31</f>
        <v>92.68718265040546</v>
      </c>
      <c r="Z31" s="19">
        <v>4153000</v>
      </c>
      <c r="AA31" s="42"/>
      <c r="AB31" s="19">
        <v>3981066</v>
      </c>
      <c r="AC31" s="42"/>
      <c r="AD31" s="20">
        <v>3981066</v>
      </c>
      <c r="AE31" s="21">
        <f>+AD31*100/Z31</f>
        <v>95.8600048157958</v>
      </c>
    </row>
    <row r="32" spans="1:31" ht="12.75">
      <c r="A32" s="30" t="s">
        <v>9</v>
      </c>
      <c r="B32" s="28"/>
      <c r="C32" s="45"/>
      <c r="D32" s="45"/>
      <c r="E32" s="45"/>
      <c r="F32" s="29"/>
      <c r="G32" s="21"/>
      <c r="H32" s="28"/>
      <c r="I32" s="45"/>
      <c r="J32" s="45"/>
      <c r="K32" s="45"/>
      <c r="L32" s="29"/>
      <c r="M32" s="21"/>
      <c r="N32" s="28">
        <v>524000</v>
      </c>
      <c r="O32" s="45"/>
      <c r="P32" s="45">
        <v>524000</v>
      </c>
      <c r="Q32" s="45"/>
      <c r="R32" s="20">
        <v>521185</v>
      </c>
      <c r="S32" s="21">
        <f t="shared" si="1"/>
        <v>99.46278625954199</v>
      </c>
      <c r="T32" s="28">
        <v>304814</v>
      </c>
      <c r="U32" s="45"/>
      <c r="V32" s="45">
        <v>304814</v>
      </c>
      <c r="W32" s="45"/>
      <c r="X32" s="20">
        <v>282626</v>
      </c>
      <c r="Y32" s="21">
        <f t="shared" si="2"/>
        <v>92.72080678708983</v>
      </c>
      <c r="Z32" s="28">
        <v>2288000</v>
      </c>
      <c r="AA32" s="45"/>
      <c r="AB32" s="45">
        <v>2288000</v>
      </c>
      <c r="AC32" s="45"/>
      <c r="AD32" s="20">
        <v>2220599</v>
      </c>
      <c r="AE32" s="21">
        <f>+AD32*100/Z32</f>
        <v>97.0541520979021</v>
      </c>
    </row>
    <row r="33" spans="1:32" ht="12.75">
      <c r="A33" s="30" t="s">
        <v>24</v>
      </c>
      <c r="B33" s="28"/>
      <c r="C33" s="45"/>
      <c r="D33" s="45"/>
      <c r="E33" s="45"/>
      <c r="F33" s="29"/>
      <c r="G33" s="21"/>
      <c r="H33" s="28">
        <v>606000</v>
      </c>
      <c r="I33" s="45"/>
      <c r="J33" s="45">
        <f>+L33+399314</f>
        <v>623304</v>
      </c>
      <c r="K33" s="45"/>
      <c r="L33" s="29">
        <v>223990</v>
      </c>
      <c r="M33" s="21">
        <f>+L33*100/H33</f>
        <v>36.962046204620464</v>
      </c>
      <c r="N33" s="28">
        <v>637000</v>
      </c>
      <c r="O33" s="45"/>
      <c r="P33" s="45">
        <f>630100+399314</f>
        <v>1029414</v>
      </c>
      <c r="Q33" s="45"/>
      <c r="R33" s="20">
        <v>458881</v>
      </c>
      <c r="S33" s="21">
        <f t="shared" si="1"/>
        <v>72.03783359497645</v>
      </c>
      <c r="T33" s="28">
        <v>670000</v>
      </c>
      <c r="U33" s="45"/>
      <c r="V33" s="45">
        <v>680983</v>
      </c>
      <c r="W33" s="45"/>
      <c r="X33" s="20">
        <v>314567</v>
      </c>
      <c r="Y33" s="21">
        <f t="shared" si="2"/>
        <v>46.95029850746268</v>
      </c>
      <c r="Z33" s="28">
        <v>570000</v>
      </c>
      <c r="AA33" s="45"/>
      <c r="AB33" s="45">
        <v>570000</v>
      </c>
      <c r="AC33" s="45"/>
      <c r="AD33" s="20">
        <v>406850</v>
      </c>
      <c r="AE33" s="21">
        <f>+AD33*100/Z33</f>
        <v>71.37719298245614</v>
      </c>
      <c r="AF33" s="38"/>
    </row>
    <row r="34" spans="1:31" ht="25.5">
      <c r="A34" s="31" t="s">
        <v>18</v>
      </c>
      <c r="B34" s="28">
        <v>221000</v>
      </c>
      <c r="C34" s="44"/>
      <c r="D34" s="46">
        <f>221000+317487</f>
        <v>538487</v>
      </c>
      <c r="E34" s="44"/>
      <c r="F34" s="29">
        <f>81820+108359</f>
        <v>190179</v>
      </c>
      <c r="G34" s="21">
        <f>+F34*100/B34</f>
        <v>86.05384615384615</v>
      </c>
      <c r="H34" s="28">
        <v>228000</v>
      </c>
      <c r="I34" s="44"/>
      <c r="J34" s="46">
        <f>+L34+402653</f>
        <v>613848</v>
      </c>
      <c r="K34" s="44"/>
      <c r="L34" s="29">
        <v>211195</v>
      </c>
      <c r="M34" s="21">
        <f>+L34*100/H34</f>
        <v>92.62938596491227</v>
      </c>
      <c r="N34" s="28">
        <v>661000</v>
      </c>
      <c r="O34" s="46"/>
      <c r="P34" s="46">
        <f>317000+469339</f>
        <v>786339</v>
      </c>
      <c r="Q34" s="44"/>
      <c r="R34" s="20">
        <v>542521</v>
      </c>
      <c r="S34" s="21">
        <f t="shared" si="1"/>
        <v>82.07579425113464</v>
      </c>
      <c r="T34" s="28">
        <v>681000</v>
      </c>
      <c r="U34" s="46"/>
      <c r="V34" s="46">
        <f>823687+110763+164569</f>
        <v>1099019</v>
      </c>
      <c r="W34" s="44"/>
      <c r="X34" s="20">
        <v>463335</v>
      </c>
      <c r="Y34" s="21">
        <f t="shared" si="2"/>
        <v>68.03744493392071</v>
      </c>
      <c r="Z34" s="28">
        <v>340000</v>
      </c>
      <c r="AA34" s="46"/>
      <c r="AB34" s="46">
        <v>327768</v>
      </c>
      <c r="AC34" s="44"/>
      <c r="AD34" s="20">
        <v>327768</v>
      </c>
      <c r="AE34" s="21">
        <f>+AD34*100/Z34</f>
        <v>96.40235294117647</v>
      </c>
    </row>
    <row r="35" spans="1:31" ht="51">
      <c r="A35" s="31" t="s">
        <v>36</v>
      </c>
      <c r="B35" s="28"/>
      <c r="C35" s="44"/>
      <c r="D35" s="46"/>
      <c r="E35" s="44"/>
      <c r="F35" s="29"/>
      <c r="G35" s="21"/>
      <c r="H35" s="28">
        <v>0</v>
      </c>
      <c r="I35" s="44"/>
      <c r="J35" s="46"/>
      <c r="K35" s="44"/>
      <c r="L35" s="29"/>
      <c r="M35" s="21"/>
      <c r="N35" s="28">
        <v>800000</v>
      </c>
      <c r="O35" s="46">
        <v>793168</v>
      </c>
      <c r="P35" s="46">
        <v>0</v>
      </c>
      <c r="Q35" s="44"/>
      <c r="R35" s="20">
        <f>+O35</f>
        <v>793168</v>
      </c>
      <c r="S35" s="21">
        <f t="shared" si="1"/>
        <v>99.146</v>
      </c>
      <c r="T35" s="28"/>
      <c r="U35" s="46"/>
      <c r="V35" s="46">
        <v>0</v>
      </c>
      <c r="W35" s="44"/>
      <c r="X35" s="20"/>
      <c r="Y35" s="21"/>
      <c r="Z35" s="28"/>
      <c r="AA35" s="46"/>
      <c r="AB35" s="46">
        <v>0</v>
      </c>
      <c r="AC35" s="44"/>
      <c r="AD35" s="20"/>
      <c r="AE35" s="21"/>
    </row>
    <row r="36" spans="1:31" s="1" customFormat="1" ht="12.75">
      <c r="A36" s="11" t="s">
        <v>7</v>
      </c>
      <c r="B36" s="22">
        <f>SUM(B31:B34)</f>
        <v>4648000</v>
      </c>
      <c r="C36" s="43">
        <f>SUM(C31:C35)</f>
        <v>0</v>
      </c>
      <c r="D36" s="43">
        <f>SUM(D31:D35)</f>
        <v>5215534</v>
      </c>
      <c r="E36" s="43">
        <f>SUM(E31:E35)</f>
        <v>0</v>
      </c>
      <c r="F36" s="23">
        <f>SUM(F31:F34)</f>
        <v>4342917</v>
      </c>
      <c r="G36" s="24">
        <f>+F36*100/B36</f>
        <v>93.436252151463</v>
      </c>
      <c r="H36" s="22">
        <f>SUM(H31:H34)</f>
        <v>5393000</v>
      </c>
      <c r="I36" s="43">
        <f>SUM(I31:I35)</f>
        <v>0</v>
      </c>
      <c r="J36" s="43">
        <f>SUM(J31:J35)</f>
        <v>6551885</v>
      </c>
      <c r="K36" s="43">
        <f>SUM(K31:K35)</f>
        <v>0</v>
      </c>
      <c r="L36" s="23">
        <f>SUM(L31:L34)</f>
        <v>4821557</v>
      </c>
      <c r="M36" s="24">
        <f>+L36*100/H36</f>
        <v>89.40398664936028</v>
      </c>
      <c r="N36" s="22">
        <f>SUM(N31:N35)</f>
        <v>7487000</v>
      </c>
      <c r="O36" s="22">
        <f>SUM(O31:O35)</f>
        <v>793168</v>
      </c>
      <c r="P36" s="22">
        <f>SUM(P31:P35)</f>
        <v>8385273</v>
      </c>
      <c r="Q36" s="22">
        <f>SUM(Q31:Q35)</f>
        <v>0</v>
      </c>
      <c r="R36" s="22">
        <f>SUM(R31:R35)</f>
        <v>6880595</v>
      </c>
      <c r="S36" s="24">
        <f t="shared" si="1"/>
        <v>91.90056097235208</v>
      </c>
      <c r="T36" s="22">
        <f>SUM(T31:T35)</f>
        <v>6902000</v>
      </c>
      <c r="U36" s="22">
        <f>SUM(U31:U35)</f>
        <v>0</v>
      </c>
      <c r="V36" s="22">
        <f>SUM(V31:V35)</f>
        <v>10105845</v>
      </c>
      <c r="W36" s="22">
        <f>SUM(W31:W35)</f>
        <v>0</v>
      </c>
      <c r="X36" s="22">
        <f>SUM(X31:X35)</f>
        <v>5923070</v>
      </c>
      <c r="Y36" s="24">
        <f t="shared" si="2"/>
        <v>85.81671979136482</v>
      </c>
      <c r="Z36" s="22">
        <f>SUM(Z31:Z35)</f>
        <v>7351000</v>
      </c>
      <c r="AA36" s="22">
        <f>SUM(AA31:AA35)</f>
        <v>0</v>
      </c>
      <c r="AB36" s="22">
        <f>SUM(AB31:AB35)</f>
        <v>7166834</v>
      </c>
      <c r="AC36" s="22">
        <f>SUM(AC31:AC35)</f>
        <v>0</v>
      </c>
      <c r="AD36" s="22">
        <f>SUM(AD31:AD35)</f>
        <v>6936283</v>
      </c>
      <c r="AE36" s="24">
        <f>+AD36*100/Z36</f>
        <v>94.35835940688342</v>
      </c>
    </row>
    <row r="37" spans="1:31" ht="12.75">
      <c r="A37" s="18"/>
      <c r="B37" s="25"/>
      <c r="C37" s="44"/>
      <c r="D37" s="44"/>
      <c r="E37" s="44"/>
      <c r="F37" s="26"/>
      <c r="G37" s="32"/>
      <c r="H37" s="25"/>
      <c r="I37" s="44"/>
      <c r="J37" s="44"/>
      <c r="K37" s="44"/>
      <c r="L37" s="26"/>
      <c r="M37" s="32"/>
      <c r="N37" s="25"/>
      <c r="O37" s="44"/>
      <c r="P37" s="44"/>
      <c r="Q37" s="44"/>
      <c r="R37" s="26"/>
      <c r="S37" s="32"/>
      <c r="T37" s="25"/>
      <c r="U37" s="44"/>
      <c r="V37" s="44"/>
      <c r="W37" s="44"/>
      <c r="X37" s="26"/>
      <c r="Y37" s="32"/>
      <c r="Z37" s="25"/>
      <c r="AA37" s="44"/>
      <c r="AB37" s="44"/>
      <c r="AC37" s="44"/>
      <c r="AD37" s="26"/>
      <c r="AE37" s="32"/>
    </row>
    <row r="38" spans="1:31" s="1" customFormat="1" ht="13.5" thickBot="1">
      <c r="A38" s="33" t="s">
        <v>8</v>
      </c>
      <c r="B38" s="34">
        <f>+B36+B28</f>
        <v>20918000</v>
      </c>
      <c r="C38" s="34">
        <f>+C36+C28</f>
        <v>13807048</v>
      </c>
      <c r="D38" s="34">
        <f>+D36+D28</f>
        <v>5215534</v>
      </c>
      <c r="E38" s="34">
        <f>+E36+E28</f>
        <v>2162577</v>
      </c>
      <c r="F38" s="35">
        <f>+F36+F28</f>
        <v>20312542</v>
      </c>
      <c r="G38" s="36">
        <f>+F38*100/B38</f>
        <v>97.10556458552443</v>
      </c>
      <c r="H38" s="34">
        <f>+H36+H28</f>
        <v>25053752</v>
      </c>
      <c r="I38" s="34">
        <f>+I36+I28</f>
        <v>15501358</v>
      </c>
      <c r="J38" s="34">
        <f>+J36+J28</f>
        <v>6551885</v>
      </c>
      <c r="K38" s="34">
        <f>+K36+K28</f>
        <v>2778974</v>
      </c>
      <c r="L38" s="35">
        <f>+L36+L28</f>
        <v>23593902</v>
      </c>
      <c r="M38" s="36">
        <f>+L38*100/H38</f>
        <v>94.17312824043282</v>
      </c>
      <c r="N38" s="34">
        <f>+N36+N28</f>
        <v>30831000</v>
      </c>
      <c r="O38" s="34">
        <f>+O36+O28</f>
        <v>20383113</v>
      </c>
      <c r="P38" s="34">
        <f>+P36+P28</f>
        <v>8385273</v>
      </c>
      <c r="Q38" s="34">
        <f>+Q36+Q28</f>
        <v>3200281</v>
      </c>
      <c r="R38" s="35">
        <f>+R36+R28</f>
        <v>29670821</v>
      </c>
      <c r="S38" s="36">
        <f>+R38*100/N38</f>
        <v>96.23697252765074</v>
      </c>
      <c r="T38" s="34">
        <f>+T36+T28</f>
        <v>30313000</v>
      </c>
      <c r="U38" s="34">
        <f>+U36+U28</f>
        <v>18892777</v>
      </c>
      <c r="V38" s="34">
        <f>+V36+V28</f>
        <v>10105845</v>
      </c>
      <c r="W38" s="34">
        <f>+W36+W28</f>
        <v>3124626</v>
      </c>
      <c r="X38" s="35">
        <f>+X36+X28</f>
        <v>28437455</v>
      </c>
      <c r="Y38" s="36">
        <f>+X38*100/T38</f>
        <v>93.81273710949098</v>
      </c>
      <c r="Z38" s="34">
        <f>+Z36+Z28</f>
        <v>30861000</v>
      </c>
      <c r="AA38" s="34">
        <f>+AA36+AA28</f>
        <v>20066285</v>
      </c>
      <c r="AB38" s="34">
        <f>+AB36+AB28</f>
        <v>7166834</v>
      </c>
      <c r="AC38" s="34">
        <f>+AC36+AC28</f>
        <v>0</v>
      </c>
      <c r="AD38" s="35">
        <f>+AD36+AD28</f>
        <v>29641935</v>
      </c>
      <c r="AE38" s="36">
        <f>+AD38*100/Z38</f>
        <v>96.04982016136871</v>
      </c>
    </row>
    <row r="40" spans="1:20" ht="12.75">
      <c r="A40" s="8" t="s">
        <v>25</v>
      </c>
      <c r="D40" s="38">
        <f>+D34-B34</f>
        <v>317487</v>
      </c>
      <c r="N40" s="38"/>
      <c r="T40" s="38"/>
    </row>
  </sheetData>
  <sheetProtection/>
  <mergeCells count="5">
    <mergeCell ref="N8:S8"/>
    <mergeCell ref="H8:M8"/>
    <mergeCell ref="B8:G8"/>
    <mergeCell ref="T8:Y8"/>
    <mergeCell ref="Z8:AE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Claudia Manrique Roa</cp:lastModifiedBy>
  <cp:lastPrinted>2008-11-18T21:37:19Z</cp:lastPrinted>
  <dcterms:created xsi:type="dcterms:W3CDTF">2004-04-06T23:11:01Z</dcterms:created>
  <dcterms:modified xsi:type="dcterms:W3CDTF">2013-01-30T22:46:23Z</dcterms:modified>
  <cp:category/>
  <cp:version/>
  <cp:contentType/>
  <cp:contentStatus/>
</cp:coreProperties>
</file>