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660" windowHeight="5070" activeTab="0"/>
  </bookViews>
  <sheets>
    <sheet name="Presupuesto" sheetId="1" r:id="rId1"/>
    <sheet name="Hoja2" sheetId="2" r:id="rId2"/>
    <sheet name="Hoja3" sheetId="3" r:id="rId3"/>
  </sheets>
  <definedNames>
    <definedName name="_xlnm.Print_Area" localSheetId="0">'Presupuesto'!$A$7:$G$38</definedName>
  </definedNames>
  <calcPr fullCalcOnLoad="1"/>
</workbook>
</file>

<file path=xl/comments1.xml><?xml version="1.0" encoding="utf-8"?>
<comments xmlns="http://schemas.openxmlformats.org/spreadsheetml/2006/main">
  <authors>
    <author>Claudia Manrique Roa</author>
  </authors>
  <commentList>
    <comment ref="P29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incluidas las cuentas por cobrar, suceptible a cam,bios al cierre contable del SIIF Nación el 25 de feberero de 2011.</t>
        </r>
      </text>
    </comment>
    <comment ref="V29" authorId="0">
      <text>
        <r>
          <rPr>
            <b/>
            <sz val="9"/>
            <rFont val="Tahoma"/>
            <family val="2"/>
          </rPr>
          <t>Claudia Manrique Roa:</t>
        </r>
        <r>
          <rPr>
            <sz val="9"/>
            <rFont val="Tahoma"/>
            <family val="2"/>
          </rPr>
          <t xml:space="preserve">
incluye las cuentas por cobrar </t>
        </r>
      </text>
    </comment>
    <comment ref="AB32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inlcuye 62.ooo de excedentes</t>
        </r>
      </text>
    </comment>
    <comment ref="AB31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  <comment ref="AB30" authorId="0">
      <text>
        <r>
          <rPr>
            <b/>
            <sz val="9"/>
            <rFont val="Tahoma"/>
            <family val="0"/>
          </rPr>
          <t>Claudia Manrique Roa:</t>
        </r>
        <r>
          <rPr>
            <sz val="9"/>
            <rFont val="Tahoma"/>
            <family val="0"/>
          </rPr>
          <t xml:space="preserve">
excedentes financieros</t>
        </r>
      </text>
    </comment>
  </commentList>
</comments>
</file>

<file path=xl/sharedStrings.xml><?xml version="1.0" encoding="utf-8"?>
<sst xmlns="http://schemas.openxmlformats.org/spreadsheetml/2006/main" count="63" uniqueCount="39">
  <si>
    <t>PROGRAMA</t>
  </si>
  <si>
    <t>FUNCIONAMIENTO</t>
  </si>
  <si>
    <t>TOTAL FUNCIONAMIENTO</t>
  </si>
  <si>
    <t>INVERSION</t>
  </si>
  <si>
    <t>TOTAL INVERSION PTO NAL</t>
  </si>
  <si>
    <t>FONAM</t>
  </si>
  <si>
    <t>Recursos Pro.Administra.</t>
  </si>
  <si>
    <t>TOTAL PTO.FONAM</t>
  </si>
  <si>
    <t>TOTAL PTO INVERSION</t>
  </si>
  <si>
    <t xml:space="preserve">Excedentes Fonam </t>
  </si>
  <si>
    <t xml:space="preserve">DE PARQUES NACIONALES NATURALES </t>
  </si>
  <si>
    <t>UNIDAD ADMINISTRATIVA ESPECIAL DEL SISTEMA</t>
  </si>
  <si>
    <t>EJECUCION PRESUPUESTAL (miles de pesos)</t>
  </si>
  <si>
    <t>PRESUPUESTO INCIAL</t>
  </si>
  <si>
    <t>PRESUPUESTO EJECUTADO</t>
  </si>
  <si>
    <t>% DE EJECUCION</t>
  </si>
  <si>
    <t>Ad, Manejo de Nuevas Areas</t>
  </si>
  <si>
    <t>VIGENCIAS 2004 - 2005 - 2006 - 2007</t>
  </si>
  <si>
    <t>Administración de recursos por tasas de agua del SPNN</t>
  </si>
  <si>
    <t>Servicios Personales</t>
  </si>
  <si>
    <t>Gastos Generales</t>
  </si>
  <si>
    <t>Transferencias del Sector Publico</t>
  </si>
  <si>
    <t>Pto nacional-Administración Rec.15</t>
  </si>
  <si>
    <t>Im. Fortalec. Areas Protegidas Rec.15</t>
  </si>
  <si>
    <t>Administraciòn de Recursos URRA</t>
  </si>
  <si>
    <t>Fuente : Coordinación  Gestión Financiera.</t>
  </si>
  <si>
    <t>Ampliación del parque Nacional Natural Serraia de Chiribiquete</t>
  </si>
  <si>
    <t>Diagnostico para el saneamiento predial en los paramos de los Parques Nacionales  Naturles de chingaza y sumapaz</t>
  </si>
  <si>
    <t>RECURSOS PROPIOS</t>
  </si>
  <si>
    <t>RECURSOS DE LA NACIÓN</t>
  </si>
  <si>
    <t>RECURSOS DE DONACIÓN</t>
  </si>
  <si>
    <t>Restauración de los ecosistemas de Bosque andino y subandino existentes al interior  del PNN  Orquideas</t>
  </si>
  <si>
    <t>Restauración Ecologica  participativa   con comunidades de la cuenca del Rio Frio, Departamento del Magdalena.</t>
  </si>
  <si>
    <t>Pto nacional-Administración Rec.11</t>
  </si>
  <si>
    <t>Im. Fortalec. Areas Protegidas Rec.11</t>
  </si>
  <si>
    <t>2010 A DICIEMBRE DE 2010</t>
  </si>
  <si>
    <t>Restauracion ecológica participativa PNN Sierra Nevada de Santa Marta Recurso 11</t>
  </si>
  <si>
    <t>Ejecucion a Diciembre  de 2011</t>
  </si>
  <si>
    <t>Ejecucion a Junio de 2012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</si>
</sst>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_(* #,##0.000_);_(* \(#,##0.000\);_(* &quot;-&quot;??_);_(@_)"/>
    <numFmt numFmtId="189" formatCode="_ * #,##0.0_ ;_ * \-#,##0.0_ ;_ * &quot;-&quot;??_ ;_ @_ "/>
    <numFmt numFmtId="190" formatCode="_ * #,##0_ ;_ * \-#,##0_ ;_ * &quot;-&quot;??_ ;_ @_ "/>
  </numFmts>
  <fonts count="45">
    <font>
      <sz val="10"/>
      <name val="Arial"/>
      <family val="0"/>
    </font>
    <font>
      <b/>
      <sz val="8"/>
      <name val="Arial Narrow"/>
      <family val="2"/>
    </font>
    <font>
      <b/>
      <sz val="6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190" fontId="2" fillId="0" borderId="12" xfId="48" applyNumberFormat="1" applyFont="1" applyBorder="1" applyAlignment="1">
      <alignment horizontal="center" vertical="center" wrapText="1"/>
    </xf>
    <xf numFmtId="190" fontId="2" fillId="0" borderId="13" xfId="48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2" xfId="48" applyNumberFormat="1" applyFont="1" applyFill="1" applyBorder="1" applyAlignment="1">
      <alignment/>
    </xf>
    <xf numFmtId="186" fontId="3" fillId="0" borderId="13" xfId="48" applyNumberFormat="1" applyFont="1" applyFill="1" applyBorder="1" applyAlignment="1">
      <alignment/>
    </xf>
    <xf numFmtId="186" fontId="3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1" xfId="48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6" fontId="3" fillId="0" borderId="12" xfId="48" applyNumberFormat="1" applyFont="1" applyBorder="1" applyAlignment="1">
      <alignment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3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186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86" fontId="3" fillId="0" borderId="21" xfId="48" applyNumberFormat="1" applyFont="1" applyFill="1" applyBorder="1" applyAlignment="1">
      <alignment/>
    </xf>
    <xf numFmtId="186" fontId="4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86" fontId="3" fillId="0" borderId="21" xfId="48" applyNumberFormat="1" applyFont="1" applyBorder="1" applyAlignment="1">
      <alignment/>
    </xf>
    <xf numFmtId="186" fontId="3" fillId="0" borderId="21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190" fontId="3" fillId="0" borderId="0" xfId="48" applyNumberFormat="1" applyFont="1" applyAlignment="1">
      <alignment/>
    </xf>
    <xf numFmtId="17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5" fontId="3" fillId="0" borderId="0" xfId="48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PageLayoutView="0" workbookViewId="0" topLeftCell="A7">
      <pane xSplit="1" ySplit="3" topLeftCell="R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AB23" sqref="AB23"/>
    </sheetView>
  </sheetViews>
  <sheetFormatPr defaultColWidth="11.421875" defaultRowHeight="12.75"/>
  <cols>
    <col min="1" max="1" width="24.28125" style="8" customWidth="1"/>
    <col min="2" max="2" width="11.57421875" style="8" customWidth="1"/>
    <col min="3" max="3" width="11.140625" style="8" customWidth="1"/>
    <col min="4" max="5" width="11.28125" style="8" customWidth="1"/>
    <col min="6" max="6" width="11.421875" style="8" customWidth="1"/>
    <col min="7" max="7" width="9.421875" style="8" customWidth="1"/>
    <col min="8" max="8" width="12.00390625" style="8" customWidth="1"/>
    <col min="9" max="11" width="11.28125" style="8" customWidth="1"/>
    <col min="12" max="12" width="12.140625" style="8" customWidth="1"/>
    <col min="13" max="13" width="7.57421875" style="8" customWidth="1"/>
    <col min="14" max="14" width="12.00390625" style="8" customWidth="1"/>
    <col min="15" max="15" width="11.28125" style="8" customWidth="1"/>
    <col min="16" max="16" width="10.8515625" style="8" customWidth="1"/>
    <col min="17" max="17" width="11.28125" style="8" customWidth="1"/>
    <col min="18" max="18" width="12.140625" style="8" customWidth="1"/>
    <col min="19" max="19" width="8.7109375" style="8" customWidth="1"/>
    <col min="20" max="20" width="12.00390625" style="8" customWidth="1"/>
    <col min="21" max="21" width="11.28125" style="8" customWidth="1"/>
    <col min="22" max="22" width="10.8515625" style="8" customWidth="1"/>
    <col min="23" max="23" width="11.28125" style="8" customWidth="1"/>
    <col min="24" max="24" width="12.140625" style="8" customWidth="1"/>
    <col min="25" max="25" width="8.7109375" style="8" customWidth="1"/>
    <col min="26" max="16384" width="11.421875" style="8" customWidth="1"/>
  </cols>
  <sheetData>
    <row r="1" spans="1:23" ht="12.75">
      <c r="A1" s="7"/>
      <c r="C1" s="7"/>
      <c r="D1" s="7"/>
      <c r="E1" s="7"/>
      <c r="I1" s="7"/>
      <c r="J1" s="7"/>
      <c r="K1" s="7"/>
      <c r="O1" s="7"/>
      <c r="P1" s="7"/>
      <c r="Q1" s="7"/>
      <c r="U1" s="7"/>
      <c r="V1" s="7"/>
      <c r="W1" s="7"/>
    </row>
    <row r="2" spans="1:23" ht="12.75">
      <c r="A2" s="7"/>
      <c r="C2" s="7"/>
      <c r="D2" s="7"/>
      <c r="E2" s="7"/>
      <c r="I2" s="7"/>
      <c r="J2" s="7"/>
      <c r="K2" s="7"/>
      <c r="O2" s="7"/>
      <c r="P2" s="7"/>
      <c r="Q2" s="7"/>
      <c r="U2" s="7"/>
      <c r="V2" s="7"/>
      <c r="W2" s="7"/>
    </row>
    <row r="3" ht="12.75">
      <c r="A3" s="39" t="s">
        <v>11</v>
      </c>
    </row>
    <row r="4" ht="12.75">
      <c r="A4" s="39" t="s">
        <v>10</v>
      </c>
    </row>
    <row r="5" ht="12.75">
      <c r="A5" s="39" t="s">
        <v>12</v>
      </c>
    </row>
    <row r="6" ht="12.75">
      <c r="A6" s="39" t="s">
        <v>17</v>
      </c>
    </row>
    <row r="7" spans="1:23" ht="13.5" thickBot="1">
      <c r="A7" s="9"/>
      <c r="C7" s="7"/>
      <c r="D7" s="7"/>
      <c r="E7" s="7"/>
      <c r="I7" s="7"/>
      <c r="J7" s="7"/>
      <c r="K7" s="7"/>
      <c r="O7" s="7"/>
      <c r="P7" s="7"/>
      <c r="Q7" s="7"/>
      <c r="U7" s="7"/>
      <c r="V7" s="7"/>
      <c r="W7" s="7"/>
    </row>
    <row r="8" spans="1:31" s="1" customFormat="1" ht="12.75">
      <c r="A8" s="10" t="s">
        <v>0</v>
      </c>
      <c r="B8" s="53">
        <v>2008</v>
      </c>
      <c r="C8" s="50"/>
      <c r="D8" s="50"/>
      <c r="E8" s="50"/>
      <c r="F8" s="51"/>
      <c r="G8" s="52"/>
      <c r="H8" s="53">
        <v>2009</v>
      </c>
      <c r="I8" s="50"/>
      <c r="J8" s="50"/>
      <c r="K8" s="50"/>
      <c r="L8" s="51"/>
      <c r="M8" s="52"/>
      <c r="N8" s="49" t="s">
        <v>35</v>
      </c>
      <c r="O8" s="50"/>
      <c r="P8" s="50"/>
      <c r="Q8" s="50"/>
      <c r="R8" s="51"/>
      <c r="S8" s="52"/>
      <c r="T8" s="49" t="s">
        <v>37</v>
      </c>
      <c r="U8" s="50"/>
      <c r="V8" s="50"/>
      <c r="W8" s="50"/>
      <c r="X8" s="51"/>
      <c r="Y8" s="52"/>
      <c r="Z8" s="49" t="s">
        <v>38</v>
      </c>
      <c r="AA8" s="50"/>
      <c r="AB8" s="50"/>
      <c r="AC8" s="50"/>
      <c r="AD8" s="51"/>
      <c r="AE8" s="52"/>
    </row>
    <row r="9" spans="1:31" s="6" customFormat="1" ht="38.25" customHeight="1">
      <c r="A9" s="2"/>
      <c r="B9" s="4" t="s">
        <v>13</v>
      </c>
      <c r="C9" s="40" t="s">
        <v>29</v>
      </c>
      <c r="D9" s="40" t="s">
        <v>28</v>
      </c>
      <c r="E9" s="40" t="s">
        <v>30</v>
      </c>
      <c r="F9" s="5" t="s">
        <v>14</v>
      </c>
      <c r="G9" s="3" t="s">
        <v>15</v>
      </c>
      <c r="H9" s="4" t="s">
        <v>13</v>
      </c>
      <c r="I9" s="40" t="s">
        <v>29</v>
      </c>
      <c r="J9" s="40" t="s">
        <v>28</v>
      </c>
      <c r="K9" s="40" t="s">
        <v>30</v>
      </c>
      <c r="L9" s="5" t="s">
        <v>14</v>
      </c>
      <c r="M9" s="3" t="s">
        <v>15</v>
      </c>
      <c r="N9" s="4" t="s">
        <v>13</v>
      </c>
      <c r="O9" s="40" t="s">
        <v>29</v>
      </c>
      <c r="P9" s="40" t="s">
        <v>28</v>
      </c>
      <c r="Q9" s="40" t="s">
        <v>30</v>
      </c>
      <c r="R9" s="5" t="s">
        <v>14</v>
      </c>
      <c r="S9" s="3" t="s">
        <v>15</v>
      </c>
      <c r="T9" s="4" t="s">
        <v>13</v>
      </c>
      <c r="U9" s="40" t="s">
        <v>29</v>
      </c>
      <c r="V9" s="40" t="s">
        <v>28</v>
      </c>
      <c r="W9" s="40" t="s">
        <v>30</v>
      </c>
      <c r="X9" s="5" t="s">
        <v>14</v>
      </c>
      <c r="Y9" s="3" t="s">
        <v>15</v>
      </c>
      <c r="Z9" s="4" t="s">
        <v>13</v>
      </c>
      <c r="AA9" s="40" t="s">
        <v>29</v>
      </c>
      <c r="AB9" s="40" t="s">
        <v>28</v>
      </c>
      <c r="AC9" s="40" t="s">
        <v>30</v>
      </c>
      <c r="AD9" s="5" t="s">
        <v>14</v>
      </c>
      <c r="AE9" s="3" t="s">
        <v>15</v>
      </c>
    </row>
    <row r="10" spans="1:31" s="1" customFormat="1" ht="12.75">
      <c r="A10" s="11" t="s">
        <v>1</v>
      </c>
      <c r="B10" s="15"/>
      <c r="C10" s="41"/>
      <c r="D10" s="41"/>
      <c r="E10" s="16"/>
      <c r="F10" s="16"/>
      <c r="G10" s="17"/>
      <c r="H10" s="15"/>
      <c r="I10" s="41"/>
      <c r="J10" s="41"/>
      <c r="K10" s="16"/>
      <c r="L10" s="16"/>
      <c r="M10" s="17"/>
      <c r="N10" s="15"/>
      <c r="O10" s="41"/>
      <c r="P10" s="41"/>
      <c r="Q10" s="16"/>
      <c r="R10" s="16"/>
      <c r="S10" s="17"/>
      <c r="T10" s="15"/>
      <c r="U10" s="41"/>
      <c r="V10" s="41"/>
      <c r="W10" s="16"/>
      <c r="X10" s="16"/>
      <c r="Y10" s="17"/>
      <c r="Z10" s="15"/>
      <c r="AA10" s="41"/>
      <c r="AB10" s="41"/>
      <c r="AC10" s="16"/>
      <c r="AD10" s="16"/>
      <c r="AE10" s="17"/>
    </row>
    <row r="11" spans="1:31" ht="12.75">
      <c r="A11" s="18" t="s">
        <v>19</v>
      </c>
      <c r="B11" s="19">
        <v>12890117</v>
      </c>
      <c r="C11" s="20">
        <v>11307474</v>
      </c>
      <c r="D11" s="42">
        <v>0</v>
      </c>
      <c r="E11" s="42">
        <v>0</v>
      </c>
      <c r="F11" s="20">
        <v>11307474</v>
      </c>
      <c r="G11" s="21">
        <f>+F11*100/B11</f>
        <v>87.7220431746275</v>
      </c>
      <c r="H11" s="19">
        <v>13792425</v>
      </c>
      <c r="I11" s="20">
        <f>12753964-K11</f>
        <v>11513164</v>
      </c>
      <c r="J11" s="42">
        <v>0</v>
      </c>
      <c r="K11" s="42">
        <v>1240800</v>
      </c>
      <c r="L11" s="20">
        <v>12753964</v>
      </c>
      <c r="M11" s="21">
        <f>+L11*100/H11</f>
        <v>92.47078740685558</v>
      </c>
      <c r="N11" s="19">
        <v>14431524</v>
      </c>
      <c r="O11" s="20">
        <v>12249738</v>
      </c>
      <c r="P11" s="42">
        <v>0</v>
      </c>
      <c r="Q11" s="42">
        <v>561795</v>
      </c>
      <c r="R11" s="20">
        <f>+O11+Q11</f>
        <v>12811533</v>
      </c>
      <c r="S11" s="21">
        <f>+R11*100/N11</f>
        <v>88.7746366911769</v>
      </c>
      <c r="T11" s="19">
        <v>14429431</v>
      </c>
      <c r="U11" s="20">
        <v>14011312</v>
      </c>
      <c r="V11" s="42">
        <v>0</v>
      </c>
      <c r="W11" s="42"/>
      <c r="X11" s="20">
        <f>+U11</f>
        <v>14011312</v>
      </c>
      <c r="Y11" s="21">
        <f>+X11*100/T11</f>
        <v>97.10231817179762</v>
      </c>
      <c r="Z11" s="19">
        <v>22560900</v>
      </c>
      <c r="AA11" s="20">
        <v>9854866</v>
      </c>
      <c r="AB11" s="42">
        <v>0</v>
      </c>
      <c r="AC11" s="42"/>
      <c r="AD11" s="20">
        <v>9855692</v>
      </c>
      <c r="AE11" s="21">
        <f>+AD11*100/Z11</f>
        <v>43.68483526809658</v>
      </c>
    </row>
    <row r="12" spans="1:31" ht="12.75">
      <c r="A12" s="18" t="s">
        <v>20</v>
      </c>
      <c r="B12" s="19">
        <v>2044010</v>
      </c>
      <c r="C12" s="20">
        <v>1978961</v>
      </c>
      <c r="D12" s="42">
        <v>0</v>
      </c>
      <c r="E12" s="42">
        <v>0</v>
      </c>
      <c r="F12" s="20">
        <v>1978961</v>
      </c>
      <c r="G12" s="21">
        <f>+F12*100/B12</f>
        <v>96.81757917035631</v>
      </c>
      <c r="H12" s="19">
        <v>2050550</v>
      </c>
      <c r="I12" s="20">
        <v>1942270</v>
      </c>
      <c r="J12" s="42">
        <v>0</v>
      </c>
      <c r="K12" s="42">
        <v>0</v>
      </c>
      <c r="L12" s="20">
        <v>1942270</v>
      </c>
      <c r="M12" s="21">
        <f>+L12*100/H12</f>
        <v>94.71946550925361</v>
      </c>
      <c r="N12" s="19">
        <v>2047270</v>
      </c>
      <c r="O12" s="20">
        <v>1951039</v>
      </c>
      <c r="P12" s="42">
        <v>0</v>
      </c>
      <c r="Q12" s="42">
        <v>0</v>
      </c>
      <c r="R12" s="20">
        <f>+O12+Q12</f>
        <v>1951039</v>
      </c>
      <c r="S12" s="21">
        <f>+R12*100/N12</f>
        <v>95.29954524806206</v>
      </c>
      <c r="T12" s="19">
        <v>2047200</v>
      </c>
      <c r="U12" s="20">
        <v>1689043</v>
      </c>
      <c r="V12" s="42">
        <v>0</v>
      </c>
      <c r="W12" s="42">
        <v>0</v>
      </c>
      <c r="X12" s="20">
        <f>+U12</f>
        <v>1689043</v>
      </c>
      <c r="Y12" s="21">
        <f>+X12*100/T12</f>
        <v>82.5050312622118</v>
      </c>
      <c r="Z12" s="19">
        <v>2342325</v>
      </c>
      <c r="AA12" s="20">
        <v>352386</v>
      </c>
      <c r="AB12" s="42">
        <v>0</v>
      </c>
      <c r="AC12" s="42">
        <v>0</v>
      </c>
      <c r="AD12" s="20">
        <v>962277</v>
      </c>
      <c r="AE12" s="21">
        <f>+AD12*100/Z12</f>
        <v>41.08212993500048</v>
      </c>
    </row>
    <row r="13" spans="1:31" ht="12.75">
      <c r="A13" s="18" t="s">
        <v>21</v>
      </c>
      <c r="B13" s="19">
        <v>47216</v>
      </c>
      <c r="C13" s="20">
        <v>36483</v>
      </c>
      <c r="D13" s="42">
        <v>0</v>
      </c>
      <c r="E13" s="42">
        <v>0</v>
      </c>
      <c r="F13" s="20">
        <v>36483</v>
      </c>
      <c r="G13" s="21">
        <f>+F13*100/B13</f>
        <v>77.268298881735</v>
      </c>
      <c r="H13" s="19">
        <v>62606</v>
      </c>
      <c r="I13" s="20">
        <v>62606</v>
      </c>
      <c r="J13" s="42">
        <v>0</v>
      </c>
      <c r="K13" s="42">
        <v>0</v>
      </c>
      <c r="L13" s="20">
        <v>62606</v>
      </c>
      <c r="M13" s="21">
        <f>+L13*100/H13</f>
        <v>100</v>
      </c>
      <c r="N13" s="19">
        <v>64809</v>
      </c>
      <c r="O13" s="20">
        <v>64809</v>
      </c>
      <c r="P13" s="42">
        <v>0</v>
      </c>
      <c r="Q13" s="42">
        <v>0</v>
      </c>
      <c r="R13" s="20">
        <v>64809</v>
      </c>
      <c r="S13" s="21">
        <f>+R13*100/N13</f>
        <v>100</v>
      </c>
      <c r="T13" s="19">
        <v>68469</v>
      </c>
      <c r="U13" s="20">
        <v>68469</v>
      </c>
      <c r="V13" s="42">
        <v>0</v>
      </c>
      <c r="W13" s="42">
        <v>0</v>
      </c>
      <c r="X13" s="20">
        <v>0</v>
      </c>
      <c r="Y13" s="21">
        <f>+X13*100/T13</f>
        <v>0</v>
      </c>
      <c r="Z13" s="19">
        <v>510000</v>
      </c>
      <c r="AA13" s="20">
        <v>0</v>
      </c>
      <c r="AB13" s="42">
        <v>0</v>
      </c>
      <c r="AC13" s="42">
        <v>0</v>
      </c>
      <c r="AD13" s="20">
        <v>0</v>
      </c>
      <c r="AE13" s="21">
        <f>+AD13*100/Z13</f>
        <v>0</v>
      </c>
    </row>
    <row r="14" spans="1:31" s="1" customFormat="1" ht="12.75">
      <c r="A14" s="11" t="s">
        <v>2</v>
      </c>
      <c r="B14" s="22">
        <f>SUM(B11:B13)</f>
        <v>14981343</v>
      </c>
      <c r="C14" s="23">
        <f>SUM(C11:C13)</f>
        <v>13322918</v>
      </c>
      <c r="D14" s="23">
        <f>SUM(D11:D13)</f>
        <v>0</v>
      </c>
      <c r="E14" s="23">
        <f>SUM(E11:E13)</f>
        <v>0</v>
      </c>
      <c r="F14" s="23">
        <f>SUM(F11:F13)</f>
        <v>13322918</v>
      </c>
      <c r="G14" s="24">
        <f>+F14*100/B14</f>
        <v>88.93006454761766</v>
      </c>
      <c r="H14" s="22">
        <f>SUM(H11:H13)</f>
        <v>15905581</v>
      </c>
      <c r="I14" s="23">
        <f>SUM(I11:I13)</f>
        <v>13518040</v>
      </c>
      <c r="J14" s="23">
        <f>SUM(J11:J13)</f>
        <v>0</v>
      </c>
      <c r="K14" s="23">
        <f>SUM(K11:K13)</f>
        <v>1240800</v>
      </c>
      <c r="L14" s="23">
        <f>SUM(L11:L13)</f>
        <v>14758840</v>
      </c>
      <c r="M14" s="24">
        <f>+L14*100/H14</f>
        <v>92.7903230947678</v>
      </c>
      <c r="N14" s="22">
        <f>SUM(N11:N13)</f>
        <v>16543603</v>
      </c>
      <c r="O14" s="23">
        <f>SUM(O11:O13)</f>
        <v>14265586</v>
      </c>
      <c r="P14" s="23">
        <f>SUM(P11:P13)</f>
        <v>0</v>
      </c>
      <c r="Q14" s="23">
        <f>SUM(Q11:Q13)</f>
        <v>561795</v>
      </c>
      <c r="R14" s="23">
        <f>SUM(R11:R13)</f>
        <v>14827381</v>
      </c>
      <c r="S14" s="24">
        <f>+R14*100/N14</f>
        <v>89.62606875902426</v>
      </c>
      <c r="T14" s="22">
        <f>SUM(T11:T13)</f>
        <v>16545100</v>
      </c>
      <c r="U14" s="23">
        <f>SUM(U11:U13)</f>
        <v>15768824</v>
      </c>
      <c r="V14" s="23">
        <f>SUM(V11:V13)</f>
        <v>0</v>
      </c>
      <c r="W14" s="23">
        <f>SUM(W11:W13)</f>
        <v>0</v>
      </c>
      <c r="X14" s="23">
        <f>SUM(X11:X13)</f>
        <v>15700355</v>
      </c>
      <c r="Y14" s="24">
        <f>+X14*100/T14</f>
        <v>94.89428894355429</v>
      </c>
      <c r="Z14" s="22">
        <f>SUM(Z11:Z13)</f>
        <v>25413225</v>
      </c>
      <c r="AA14" s="23">
        <f>SUM(AA11:AA13)</f>
        <v>10207252</v>
      </c>
      <c r="AB14" s="23">
        <f>SUM(AB11:AB13)</f>
        <v>0</v>
      </c>
      <c r="AC14" s="23">
        <f>SUM(AC11:AC13)</f>
        <v>0</v>
      </c>
      <c r="AD14" s="23">
        <f>SUM(AD11:AD13)</f>
        <v>10817969</v>
      </c>
      <c r="AE14" s="24">
        <f>+AD14*100/Z14</f>
        <v>42.568265145411495</v>
      </c>
    </row>
    <row r="15" spans="1:31" ht="12.75">
      <c r="A15" s="18"/>
      <c r="B15" s="25"/>
      <c r="C15" s="44"/>
      <c r="D15" s="44"/>
      <c r="E15" s="44"/>
      <c r="F15" s="26"/>
      <c r="G15" s="27"/>
      <c r="H15" s="25"/>
      <c r="I15" s="44"/>
      <c r="J15" s="44"/>
      <c r="K15" s="44"/>
      <c r="L15" s="26"/>
      <c r="M15" s="27"/>
      <c r="N15" s="25"/>
      <c r="O15" s="44"/>
      <c r="P15" s="44"/>
      <c r="Q15" s="44"/>
      <c r="R15" s="26"/>
      <c r="S15" s="27"/>
      <c r="T15" s="25"/>
      <c r="U15" s="44"/>
      <c r="V15" s="44"/>
      <c r="W15" s="44"/>
      <c r="X15" s="26"/>
      <c r="Y15" s="27"/>
      <c r="Z15" s="25"/>
      <c r="AA15" s="44"/>
      <c r="AB15" s="44"/>
      <c r="AC15" s="44"/>
      <c r="AD15" s="26"/>
      <c r="AE15" s="27"/>
    </row>
    <row r="16" spans="1:31" s="1" customFormat="1" ht="12.75">
      <c r="A16" s="11" t="s">
        <v>3</v>
      </c>
      <c r="B16" s="12"/>
      <c r="C16" s="41"/>
      <c r="D16" s="41"/>
      <c r="E16" s="41"/>
      <c r="F16" s="13"/>
      <c r="G16" s="14"/>
      <c r="H16" s="12"/>
      <c r="I16" s="41"/>
      <c r="J16" s="41"/>
      <c r="K16" s="41"/>
      <c r="L16" s="13"/>
      <c r="M16" s="14"/>
      <c r="N16" s="12"/>
      <c r="O16" s="41"/>
      <c r="P16" s="41"/>
      <c r="Q16" s="41"/>
      <c r="R16" s="13"/>
      <c r="S16" s="14"/>
      <c r="T16" s="12"/>
      <c r="U16" s="41"/>
      <c r="V16" s="41"/>
      <c r="W16" s="41"/>
      <c r="X16" s="13"/>
      <c r="Y16" s="14"/>
      <c r="Z16" s="12"/>
      <c r="AA16" s="41"/>
      <c r="AB16" s="41"/>
      <c r="AC16" s="41"/>
      <c r="AD16" s="13"/>
      <c r="AE16" s="14"/>
    </row>
    <row r="17" spans="1:31" ht="12.75">
      <c r="A17" s="18" t="s">
        <v>33</v>
      </c>
      <c r="B17" s="19">
        <v>10700000</v>
      </c>
      <c r="C17" s="42">
        <f>+F17</f>
        <v>10599773</v>
      </c>
      <c r="D17" s="42">
        <v>0</v>
      </c>
      <c r="E17" s="42"/>
      <c r="F17" s="20">
        <v>10599773</v>
      </c>
      <c r="G17" s="21">
        <f>+F17*100/B17</f>
        <v>99.06329906542057</v>
      </c>
      <c r="H17" s="19">
        <v>10550000</v>
      </c>
      <c r="I17" s="42">
        <f>+L17</f>
        <v>10353666</v>
      </c>
      <c r="J17" s="42">
        <v>0</v>
      </c>
      <c r="K17" s="42"/>
      <c r="L17" s="20">
        <v>10353666</v>
      </c>
      <c r="M17" s="21">
        <f aca="true" t="shared" si="0" ref="M17:M26">+L17*100/H17</f>
        <v>98.13901421800948</v>
      </c>
      <c r="N17" s="19">
        <v>14400000</v>
      </c>
      <c r="O17" s="42">
        <v>14200846</v>
      </c>
      <c r="P17" s="42"/>
      <c r="Q17" s="42"/>
      <c r="R17" s="20">
        <f>+O17+Q17</f>
        <v>14200846</v>
      </c>
      <c r="S17" s="21">
        <f>+R17*100/N17</f>
        <v>98.61698611111112</v>
      </c>
      <c r="T17" s="19">
        <v>16179260</v>
      </c>
      <c r="U17" s="42">
        <v>14478641</v>
      </c>
      <c r="V17" s="42"/>
      <c r="W17" s="42"/>
      <c r="X17" s="20">
        <v>15723418</v>
      </c>
      <c r="Y17" s="21">
        <f>+X17*100/T17</f>
        <v>97.18255346659859</v>
      </c>
      <c r="Z17" s="19">
        <v>16640000</v>
      </c>
      <c r="AA17" s="42">
        <v>5988342</v>
      </c>
      <c r="AB17" s="42"/>
      <c r="AC17" s="42"/>
      <c r="AD17" s="20">
        <v>12216826</v>
      </c>
      <c r="AE17" s="21">
        <f>+AD17*100/Z17</f>
        <v>73.41842548076923</v>
      </c>
    </row>
    <row r="18" spans="1:31" ht="12.75">
      <c r="A18" s="18" t="s">
        <v>22</v>
      </c>
      <c r="B18" s="19">
        <v>1820000</v>
      </c>
      <c r="C18" s="42"/>
      <c r="D18" s="42">
        <v>0</v>
      </c>
      <c r="E18" s="42">
        <f>+F18</f>
        <v>1779496</v>
      </c>
      <c r="F18" s="20">
        <v>1779496</v>
      </c>
      <c r="G18" s="21">
        <f>+F18*100/B18</f>
        <v>97.77450549450549</v>
      </c>
      <c r="H18" s="19">
        <v>2457000</v>
      </c>
      <c r="I18" s="42"/>
      <c r="J18" s="42">
        <v>0</v>
      </c>
      <c r="K18" s="42">
        <f>+L18</f>
        <v>2350587</v>
      </c>
      <c r="L18" s="20">
        <v>2350587</v>
      </c>
      <c r="M18" s="21">
        <f t="shared" si="0"/>
        <v>95.66898656898657</v>
      </c>
      <c r="N18" s="19">
        <v>2864000</v>
      </c>
      <c r="P18" s="42"/>
      <c r="Q18" s="42">
        <v>2758066</v>
      </c>
      <c r="R18" s="20">
        <f>+O18+Q18</f>
        <v>2758066</v>
      </c>
      <c r="S18" s="21">
        <f>+R18*100/N18</f>
        <v>96.30118715083799</v>
      </c>
      <c r="T18" s="19">
        <v>2411000</v>
      </c>
      <c r="U18" s="48"/>
      <c r="V18" s="42"/>
      <c r="W18" s="48">
        <v>2142889</v>
      </c>
      <c r="X18" s="20">
        <v>2248446</v>
      </c>
      <c r="Y18" s="21">
        <f>+X18*100/T18</f>
        <v>93.25781833264206</v>
      </c>
      <c r="Z18" s="19"/>
      <c r="AA18" s="48"/>
      <c r="AB18" s="42"/>
      <c r="AC18" s="48"/>
      <c r="AD18" s="20"/>
      <c r="AE18" s="21"/>
    </row>
    <row r="19" spans="1:31" ht="12.75">
      <c r="A19" s="30" t="s">
        <v>34</v>
      </c>
      <c r="B19" s="28">
        <v>2300000</v>
      </c>
      <c r="C19" s="42">
        <f>+F19</f>
        <v>2258122</v>
      </c>
      <c r="D19" s="42">
        <v>0</v>
      </c>
      <c r="E19" s="45"/>
      <c r="F19" s="29">
        <v>2258122</v>
      </c>
      <c r="G19" s="21">
        <f>+F19*100/B19</f>
        <v>98.17921739130435</v>
      </c>
      <c r="H19" s="28">
        <v>2350000</v>
      </c>
      <c r="I19" s="42">
        <f>+L19</f>
        <v>2285131</v>
      </c>
      <c r="J19" s="42">
        <v>0</v>
      </c>
      <c r="K19" s="45"/>
      <c r="L19" s="29">
        <v>2285131</v>
      </c>
      <c r="M19" s="21">
        <f t="shared" si="0"/>
        <v>97.2396170212766</v>
      </c>
      <c r="N19" s="19">
        <v>3500000</v>
      </c>
      <c r="O19" s="42">
        <v>3374692</v>
      </c>
      <c r="P19" s="42"/>
      <c r="R19" s="20">
        <f>+O19+Q19</f>
        <v>3374692</v>
      </c>
      <c r="S19" s="21">
        <f>+R19*100/N19</f>
        <v>96.41977142857142</v>
      </c>
      <c r="T19" s="19">
        <v>3811000</v>
      </c>
      <c r="U19" s="42">
        <v>3499681</v>
      </c>
      <c r="V19" s="42"/>
      <c r="X19" s="20">
        <v>3596770</v>
      </c>
      <c r="Y19" s="21">
        <f>+X19*100/T19</f>
        <v>94.37864077669903</v>
      </c>
      <c r="Z19" s="19">
        <v>3775000</v>
      </c>
      <c r="AA19" s="42">
        <v>508912</v>
      </c>
      <c r="AB19" s="42"/>
      <c r="AD19" s="20">
        <v>3198539</v>
      </c>
      <c r="AE19" s="21">
        <f>+AD19*100/Z19</f>
        <v>84.72950993377484</v>
      </c>
    </row>
    <row r="20" spans="1:31" ht="12.75">
      <c r="A20" s="30" t="s">
        <v>23</v>
      </c>
      <c r="B20" s="28">
        <v>450000</v>
      </c>
      <c r="C20" s="45"/>
      <c r="D20" s="23">
        <f>SUM(D17:D19)</f>
        <v>0</v>
      </c>
      <c r="E20" s="42">
        <f>+F20</f>
        <v>383081</v>
      </c>
      <c r="F20" s="29">
        <v>383081</v>
      </c>
      <c r="G20" s="21">
        <f>+F20*100/B20</f>
        <v>85.12911111111111</v>
      </c>
      <c r="H20" s="28">
        <v>470000</v>
      </c>
      <c r="I20" s="42"/>
      <c r="J20" s="42">
        <f>SUM(J17:J19)</f>
        <v>0</v>
      </c>
      <c r="K20" s="45">
        <f>+L20</f>
        <v>428387</v>
      </c>
      <c r="L20" s="29">
        <v>428387</v>
      </c>
      <c r="M20" s="21">
        <f t="shared" si="0"/>
        <v>91.14617021276595</v>
      </c>
      <c r="N20" s="19">
        <v>480000</v>
      </c>
      <c r="P20" s="42"/>
      <c r="Q20" s="42">
        <v>442215</v>
      </c>
      <c r="R20" s="20">
        <f>+O20+Q20</f>
        <v>442215</v>
      </c>
      <c r="S20" s="21">
        <f>+R20*100/N20</f>
        <v>92.128125</v>
      </c>
      <c r="T20" s="19">
        <v>1000000</v>
      </c>
      <c r="U20" s="42">
        <v>904715</v>
      </c>
      <c r="V20" s="42"/>
      <c r="W20" s="42">
        <v>981737</v>
      </c>
      <c r="X20" s="42">
        <v>936011</v>
      </c>
      <c r="Y20" s="21">
        <f>+X20*100/T20</f>
        <v>93.6011</v>
      </c>
      <c r="Z20" s="19"/>
      <c r="AA20" s="42"/>
      <c r="AB20" s="42"/>
      <c r="AC20" s="42"/>
      <c r="AD20" s="42"/>
      <c r="AE20" s="21"/>
    </row>
    <row r="21" spans="1:31" ht="12.75">
      <c r="A21" s="30" t="s">
        <v>16</v>
      </c>
      <c r="B21" s="28">
        <v>1000000</v>
      </c>
      <c r="C21" s="42">
        <f>+F21</f>
        <v>949153</v>
      </c>
      <c r="D21" s="23">
        <f>SUM(D18:D20)</f>
        <v>0</v>
      </c>
      <c r="E21" s="45"/>
      <c r="F21" s="29">
        <v>949153</v>
      </c>
      <c r="G21" s="21">
        <f>+F21*100/B21</f>
        <v>94.9153</v>
      </c>
      <c r="H21" s="28">
        <v>1100000</v>
      </c>
      <c r="I21" s="42">
        <f>+L21</f>
        <v>1062561</v>
      </c>
      <c r="J21" s="45"/>
      <c r="K21" s="45"/>
      <c r="L21" s="29">
        <v>1062561</v>
      </c>
      <c r="M21" s="21">
        <f t="shared" si="0"/>
        <v>96.59645454545455</v>
      </c>
      <c r="N21" s="19">
        <v>2100000</v>
      </c>
      <c r="O21" s="42">
        <v>2014407</v>
      </c>
      <c r="P21" s="42"/>
      <c r="Q21" s="45"/>
      <c r="R21" s="20">
        <f>+O21+Q21</f>
        <v>2014407</v>
      </c>
      <c r="S21" s="21">
        <f>+R21*100/N21</f>
        <v>95.92414285714285</v>
      </c>
      <c r="T21" s="19"/>
      <c r="U21" s="42"/>
      <c r="V21" s="42"/>
      <c r="W21" s="45"/>
      <c r="X21" s="20"/>
      <c r="Y21" s="21"/>
      <c r="Z21" s="19"/>
      <c r="AA21" s="42"/>
      <c r="AB21" s="42"/>
      <c r="AC21" s="45"/>
      <c r="AD21" s="20"/>
      <c r="AE21" s="21"/>
    </row>
    <row r="22" spans="1:31" ht="33.75">
      <c r="A22" s="37" t="s">
        <v>26</v>
      </c>
      <c r="B22" s="28"/>
      <c r="C22" s="45"/>
      <c r="D22" s="45"/>
      <c r="E22" s="45"/>
      <c r="F22" s="29"/>
      <c r="G22" s="21"/>
      <c r="H22" s="19">
        <v>1200000</v>
      </c>
      <c r="I22" s="42">
        <f>+L22</f>
        <v>1200000</v>
      </c>
      <c r="J22" s="42">
        <f>SUM(J19:J21)</f>
        <v>0</v>
      </c>
      <c r="K22" s="42"/>
      <c r="L22" s="20">
        <v>1200000</v>
      </c>
      <c r="M22" s="21">
        <f t="shared" si="0"/>
        <v>100</v>
      </c>
      <c r="N22" s="19"/>
      <c r="O22" s="42"/>
      <c r="P22" s="42"/>
      <c r="Q22" s="42"/>
      <c r="R22" s="20"/>
      <c r="S22" s="21"/>
      <c r="T22" s="19"/>
      <c r="U22" s="42"/>
      <c r="V22" s="42"/>
      <c r="W22" s="42"/>
      <c r="X22" s="20"/>
      <c r="Y22" s="21"/>
      <c r="Z22" s="19"/>
      <c r="AA22" s="42"/>
      <c r="AB22" s="42"/>
      <c r="AC22" s="42"/>
      <c r="AD22" s="20"/>
      <c r="AE22" s="21"/>
    </row>
    <row r="23" spans="1:31" ht="45">
      <c r="A23" s="37" t="s">
        <v>31</v>
      </c>
      <c r="B23" s="28"/>
      <c r="C23" s="45"/>
      <c r="D23" s="45"/>
      <c r="E23" s="45"/>
      <c r="F23" s="29"/>
      <c r="G23" s="21"/>
      <c r="H23" s="47">
        <v>277965</v>
      </c>
      <c r="I23" s="42"/>
      <c r="J23" s="42"/>
      <c r="K23" s="42"/>
      <c r="L23" s="47">
        <v>263475</v>
      </c>
      <c r="M23" s="21">
        <f t="shared" si="0"/>
        <v>94.78711348551077</v>
      </c>
      <c r="N23" s="19"/>
      <c r="O23" s="42"/>
      <c r="P23" s="42"/>
      <c r="Q23" s="42"/>
      <c r="R23" s="20"/>
      <c r="S23" s="21"/>
      <c r="T23" s="19">
        <v>277</v>
      </c>
      <c r="U23" s="42">
        <v>277</v>
      </c>
      <c r="V23" s="42"/>
      <c r="W23" s="42"/>
      <c r="X23" s="20">
        <f>+U23</f>
        <v>277</v>
      </c>
      <c r="Y23" s="21">
        <f>+X23*100/T23</f>
        <v>100</v>
      </c>
      <c r="Z23" s="19"/>
      <c r="AA23" s="42"/>
      <c r="AB23" s="42"/>
      <c r="AC23" s="42"/>
      <c r="AD23" s="20">
        <f>+AA23</f>
        <v>0</v>
      </c>
      <c r="AE23" s="21"/>
    </row>
    <row r="24" spans="1:32" ht="56.25">
      <c r="A24" s="37" t="s">
        <v>32</v>
      </c>
      <c r="B24" s="28"/>
      <c r="C24" s="45"/>
      <c r="D24" s="45"/>
      <c r="E24" s="45"/>
      <c r="F24" s="29"/>
      <c r="G24" s="21"/>
      <c r="H24" s="47">
        <v>655787</v>
      </c>
      <c r="I24" s="42"/>
      <c r="J24" s="42"/>
      <c r="K24" s="42"/>
      <c r="L24" s="47">
        <v>228538</v>
      </c>
      <c r="M24" s="21">
        <f t="shared" si="0"/>
        <v>34.849425194461006</v>
      </c>
      <c r="N24" s="19"/>
      <c r="O24" s="42"/>
      <c r="P24" s="42"/>
      <c r="Q24" s="42"/>
      <c r="R24" s="20"/>
      <c r="S24" s="21"/>
      <c r="T24" s="19">
        <v>9463</v>
      </c>
      <c r="U24" s="42">
        <v>9463</v>
      </c>
      <c r="V24" s="42"/>
      <c r="W24" s="42"/>
      <c r="X24" s="20">
        <f>+U24</f>
        <v>9463</v>
      </c>
      <c r="Y24" s="21">
        <f>+X24*100/T24</f>
        <v>100</v>
      </c>
      <c r="Z24" s="19"/>
      <c r="AA24" s="42"/>
      <c r="AB24" s="42"/>
      <c r="AC24" s="42"/>
      <c r="AD24" s="20">
        <f>+AA24</f>
        <v>0</v>
      </c>
      <c r="AE24" s="21"/>
      <c r="AF24" s="54"/>
    </row>
    <row r="25" spans="1:31" ht="56.25">
      <c r="A25" s="37" t="s">
        <v>27</v>
      </c>
      <c r="B25" s="28"/>
      <c r="C25" s="45"/>
      <c r="D25" s="45"/>
      <c r="E25" s="45"/>
      <c r="F25" s="29"/>
      <c r="G25" s="21"/>
      <c r="H25" s="19">
        <v>600000</v>
      </c>
      <c r="I25" s="42">
        <f>+L25</f>
        <v>600000</v>
      </c>
      <c r="J25" s="42">
        <f>SUM(J20:J22)</f>
        <v>0</v>
      </c>
      <c r="K25" s="42"/>
      <c r="L25" s="20">
        <v>600000</v>
      </c>
      <c r="M25" s="21">
        <f t="shared" si="0"/>
        <v>100</v>
      </c>
      <c r="N25" s="19"/>
      <c r="O25" s="42">
        <f>+R25</f>
        <v>0</v>
      </c>
      <c r="P25" s="42"/>
      <c r="Q25" s="42"/>
      <c r="R25" s="20"/>
      <c r="S25" s="21"/>
      <c r="T25" s="19"/>
      <c r="U25" s="42">
        <f>+X25</f>
        <v>0</v>
      </c>
      <c r="V25" s="42"/>
      <c r="W25" s="42"/>
      <c r="X25" s="20"/>
      <c r="Y25" s="21"/>
      <c r="Z25" s="19"/>
      <c r="AA25" s="42">
        <f>+AD25</f>
        <v>0</v>
      </c>
      <c r="AB25" s="42"/>
      <c r="AC25" s="42"/>
      <c r="AD25" s="20"/>
      <c r="AE25" s="21"/>
    </row>
    <row r="26" spans="1:31" s="1" customFormat="1" ht="12.75">
      <c r="A26" s="11" t="s">
        <v>4</v>
      </c>
      <c r="B26" s="22">
        <f>SUM(B17:B25)</f>
        <v>16270000</v>
      </c>
      <c r="C26" s="23">
        <f>SUM(C17:C25)</f>
        <v>13807048</v>
      </c>
      <c r="D26" s="23">
        <f>SUM(D17:D25)</f>
        <v>0</v>
      </c>
      <c r="E26" s="23">
        <f>SUM(E17:E25)</f>
        <v>2162577</v>
      </c>
      <c r="F26" s="23">
        <f>SUM(F17:F25)</f>
        <v>15969625</v>
      </c>
      <c r="G26" s="24">
        <f>+F26*100/B26</f>
        <v>98.15381069452981</v>
      </c>
      <c r="H26" s="22">
        <f>SUM(H17:H25)</f>
        <v>19660752</v>
      </c>
      <c r="I26" s="23">
        <f>SUM(I17:I25)</f>
        <v>15501358</v>
      </c>
      <c r="J26" s="23">
        <f>SUM(J17:J25)</f>
        <v>0</v>
      </c>
      <c r="K26" s="23">
        <f>SUM(K17:K25)</f>
        <v>2778974</v>
      </c>
      <c r="L26" s="23">
        <f>SUM(L17:L25)</f>
        <v>18772345</v>
      </c>
      <c r="M26" s="24">
        <f t="shared" si="0"/>
        <v>95.48131729651033</v>
      </c>
      <c r="N26" s="22">
        <f>SUM(N17:N25)</f>
        <v>23344000</v>
      </c>
      <c r="O26" s="23">
        <f>SUM(O17:O25)</f>
        <v>19589945</v>
      </c>
      <c r="P26" s="23">
        <f>SUM(P17:P25)</f>
        <v>0</v>
      </c>
      <c r="Q26" s="23">
        <f>SUM(Q17:Q25)</f>
        <v>3200281</v>
      </c>
      <c r="R26" s="23">
        <f>SUM(R17:R25)</f>
        <v>22790226</v>
      </c>
      <c r="S26" s="24">
        <f>+R26*100/N26</f>
        <v>97.62776730637422</v>
      </c>
      <c r="T26" s="22">
        <f>SUM(T17:T25)</f>
        <v>23411000</v>
      </c>
      <c r="U26" s="23">
        <f>SUM(U17:U25)</f>
        <v>18892777</v>
      </c>
      <c r="V26" s="23">
        <f>SUM(V17:V25)</f>
        <v>0</v>
      </c>
      <c r="W26" s="23">
        <f>SUM(W17:W25)</f>
        <v>3124626</v>
      </c>
      <c r="X26" s="23">
        <f>SUM(X17:X25)</f>
        <v>22514385</v>
      </c>
      <c r="Y26" s="24">
        <f>+X26*100/T26</f>
        <v>96.17011234035283</v>
      </c>
      <c r="Z26" s="22">
        <f>SUM(Z17:Z25)</f>
        <v>20415000</v>
      </c>
      <c r="AA26" s="23">
        <f>SUM(AA17:AA25)</f>
        <v>6497254</v>
      </c>
      <c r="AB26" s="23">
        <f>SUM(AB17:AB25)</f>
        <v>0</v>
      </c>
      <c r="AC26" s="23">
        <f>SUM(AC17:AC25)</f>
        <v>0</v>
      </c>
      <c r="AD26" s="23">
        <f>SUM(AD17:AD25)</f>
        <v>15415365</v>
      </c>
      <c r="AE26" s="24">
        <f>+AD26*100/Z26</f>
        <v>75.50999265246142</v>
      </c>
    </row>
    <row r="27" spans="1:31" ht="12.75">
      <c r="A27" s="18"/>
      <c r="B27" s="25"/>
      <c r="C27" s="44"/>
      <c r="D27" s="44"/>
      <c r="E27" s="44"/>
      <c r="F27" s="26"/>
      <c r="G27" s="27"/>
      <c r="H27" s="25"/>
      <c r="I27" s="44"/>
      <c r="J27" s="44"/>
      <c r="K27" s="44"/>
      <c r="L27" s="26"/>
      <c r="M27" s="27"/>
      <c r="N27" s="25"/>
      <c r="O27" s="44"/>
      <c r="P27" s="44"/>
      <c r="Q27" s="44"/>
      <c r="R27" s="26"/>
      <c r="S27" s="27"/>
      <c r="T27" s="25"/>
      <c r="U27" s="44"/>
      <c r="V27" s="44"/>
      <c r="W27" s="44"/>
      <c r="X27" s="26"/>
      <c r="Y27" s="27"/>
      <c r="Z27" s="25"/>
      <c r="AA27" s="44"/>
      <c r="AB27" s="44"/>
      <c r="AC27" s="44"/>
      <c r="AD27" s="26"/>
      <c r="AE27" s="27"/>
    </row>
    <row r="28" spans="1:31" s="1" customFormat="1" ht="12.75">
      <c r="A28" s="11" t="s">
        <v>5</v>
      </c>
      <c r="B28" s="12"/>
      <c r="C28" s="41"/>
      <c r="D28" s="41"/>
      <c r="E28" s="41"/>
      <c r="F28" s="13"/>
      <c r="G28" s="14"/>
      <c r="H28" s="12"/>
      <c r="I28" s="41"/>
      <c r="J28" s="41"/>
      <c r="K28" s="41"/>
      <c r="L28" s="13"/>
      <c r="M28" s="14"/>
      <c r="N28" s="12"/>
      <c r="O28" s="41"/>
      <c r="P28" s="41"/>
      <c r="Q28" s="41"/>
      <c r="R28" s="13"/>
      <c r="S28" s="14"/>
      <c r="T28" s="12"/>
      <c r="U28" s="41"/>
      <c r="V28" s="41"/>
      <c r="W28" s="41"/>
      <c r="X28" s="13"/>
      <c r="Y28" s="14"/>
      <c r="Z28" s="12"/>
      <c r="AA28" s="41"/>
      <c r="AB28" s="41"/>
      <c r="AC28" s="41"/>
      <c r="AD28" s="13"/>
      <c r="AE28" s="14"/>
    </row>
    <row r="29" spans="1:31" ht="12.75">
      <c r="A29" s="18" t="s">
        <v>6</v>
      </c>
      <c r="B29" s="19">
        <v>4427000</v>
      </c>
      <c r="C29" s="42"/>
      <c r="D29" s="42">
        <f>+F29+524309</f>
        <v>4677047</v>
      </c>
      <c r="E29" s="42"/>
      <c r="F29" s="20">
        <v>4152738</v>
      </c>
      <c r="G29" s="21">
        <f>+F29*100/B29</f>
        <v>93.8047887960244</v>
      </c>
      <c r="H29" s="19">
        <v>4559000</v>
      </c>
      <c r="I29" s="42"/>
      <c r="J29" s="42">
        <f>+L29+928361</f>
        <v>5314733</v>
      </c>
      <c r="K29" s="42"/>
      <c r="L29" s="20">
        <v>4386372</v>
      </c>
      <c r="M29" s="21">
        <f>+L29*100/H29</f>
        <v>96.21346786576004</v>
      </c>
      <c r="N29" s="19">
        <v>4865000</v>
      </c>
      <c r="O29" s="42"/>
      <c r="P29" s="19">
        <f>1751453+4294067</f>
        <v>6045520</v>
      </c>
      <c r="Q29" s="42"/>
      <c r="R29" s="20">
        <v>4564840</v>
      </c>
      <c r="S29" s="21">
        <f aca="true" t="shared" si="1" ref="S29:S34">+R29*100/N29</f>
        <v>93.83021582733814</v>
      </c>
      <c r="T29" s="19">
        <v>5246186</v>
      </c>
      <c r="U29" s="42"/>
      <c r="V29" s="19">
        <v>8021029</v>
      </c>
      <c r="W29" s="42"/>
      <c r="X29" s="20">
        <v>4862542</v>
      </c>
      <c r="Y29" s="21">
        <f aca="true" t="shared" si="2" ref="Y29:Y34">+X29*100/T29</f>
        <v>92.68718265040546</v>
      </c>
      <c r="Z29" s="19">
        <v>4153000</v>
      </c>
      <c r="AA29" s="42"/>
      <c r="AB29" s="19">
        <v>3730427</v>
      </c>
      <c r="AC29" s="42"/>
      <c r="AD29" s="20">
        <v>3647604</v>
      </c>
      <c r="AE29" s="21">
        <f>+AD29*100/Z29</f>
        <v>87.83058030339514</v>
      </c>
    </row>
    <row r="30" spans="1:31" ht="12.75">
      <c r="A30" s="30" t="s">
        <v>9</v>
      </c>
      <c r="B30" s="28"/>
      <c r="C30" s="45"/>
      <c r="D30" s="45"/>
      <c r="E30" s="45"/>
      <c r="F30" s="29"/>
      <c r="G30" s="21"/>
      <c r="H30" s="28"/>
      <c r="I30" s="45"/>
      <c r="J30" s="45"/>
      <c r="K30" s="45"/>
      <c r="L30" s="29"/>
      <c r="M30" s="21"/>
      <c r="N30" s="28">
        <v>524000</v>
      </c>
      <c r="O30" s="45"/>
      <c r="P30" s="45">
        <v>524000</v>
      </c>
      <c r="Q30" s="45"/>
      <c r="R30" s="20">
        <v>521185</v>
      </c>
      <c r="S30" s="21">
        <f t="shared" si="1"/>
        <v>99.46278625954199</v>
      </c>
      <c r="T30" s="28">
        <v>304814</v>
      </c>
      <c r="U30" s="45"/>
      <c r="V30" s="45">
        <v>304814</v>
      </c>
      <c r="W30" s="45"/>
      <c r="X30" s="20">
        <v>282626</v>
      </c>
      <c r="Y30" s="21">
        <f t="shared" si="2"/>
        <v>92.72080678708983</v>
      </c>
      <c r="Z30" s="28">
        <v>2288000</v>
      </c>
      <c r="AA30" s="45"/>
      <c r="AB30" s="45">
        <v>2288000</v>
      </c>
      <c r="AC30" s="45"/>
      <c r="AD30" s="20">
        <v>1675765</v>
      </c>
      <c r="AE30" s="21">
        <f>+AD30*100/Z30</f>
        <v>73.24147727272727</v>
      </c>
    </row>
    <row r="31" spans="1:31" ht="12.75">
      <c r="A31" s="30" t="s">
        <v>24</v>
      </c>
      <c r="B31" s="28"/>
      <c r="C31" s="45"/>
      <c r="D31" s="45"/>
      <c r="E31" s="45"/>
      <c r="F31" s="29"/>
      <c r="G31" s="21"/>
      <c r="H31" s="28">
        <v>606000</v>
      </c>
      <c r="I31" s="45"/>
      <c r="J31" s="45">
        <f>+L31+399314</f>
        <v>623304</v>
      </c>
      <c r="K31" s="45"/>
      <c r="L31" s="29">
        <v>223990</v>
      </c>
      <c r="M31" s="21">
        <f>+L31*100/H31</f>
        <v>36.962046204620464</v>
      </c>
      <c r="N31" s="28">
        <v>637000</v>
      </c>
      <c r="O31" s="45"/>
      <c r="P31" s="45">
        <f>630100+399314</f>
        <v>1029414</v>
      </c>
      <c r="Q31" s="45"/>
      <c r="R31" s="20">
        <v>458881</v>
      </c>
      <c r="S31" s="21">
        <f t="shared" si="1"/>
        <v>72.03783359497645</v>
      </c>
      <c r="T31" s="28">
        <v>670000</v>
      </c>
      <c r="U31" s="45"/>
      <c r="V31" s="45">
        <v>680983</v>
      </c>
      <c r="W31" s="45"/>
      <c r="X31" s="20">
        <v>314567</v>
      </c>
      <c r="Y31" s="21">
        <f t="shared" si="2"/>
        <v>46.95029850746268</v>
      </c>
      <c r="Z31" s="28">
        <v>570000</v>
      </c>
      <c r="AA31" s="45"/>
      <c r="AB31" s="45">
        <v>570000</v>
      </c>
      <c r="AC31" s="45"/>
      <c r="AD31" s="20">
        <v>296298</v>
      </c>
      <c r="AE31" s="21">
        <f>+AD31*100/Z31</f>
        <v>51.9821052631579</v>
      </c>
    </row>
    <row r="32" spans="1:31" ht="25.5">
      <c r="A32" s="31" t="s">
        <v>18</v>
      </c>
      <c r="B32" s="28">
        <v>221000</v>
      </c>
      <c r="C32" s="44"/>
      <c r="D32" s="46">
        <f>221000+317487</f>
        <v>538487</v>
      </c>
      <c r="E32" s="44"/>
      <c r="F32" s="29">
        <f>81820+108359</f>
        <v>190179</v>
      </c>
      <c r="G32" s="21">
        <f>+F32*100/B32</f>
        <v>86.05384615384615</v>
      </c>
      <c r="H32" s="28">
        <v>228000</v>
      </c>
      <c r="I32" s="44"/>
      <c r="J32" s="46">
        <f>+L32+402653</f>
        <v>613848</v>
      </c>
      <c r="K32" s="44"/>
      <c r="L32" s="29">
        <v>211195</v>
      </c>
      <c r="M32" s="21">
        <f>+L32*100/H32</f>
        <v>92.62938596491227</v>
      </c>
      <c r="N32" s="28">
        <v>661000</v>
      </c>
      <c r="O32" s="46"/>
      <c r="P32" s="46">
        <f>317000+469339</f>
        <v>786339</v>
      </c>
      <c r="Q32" s="44"/>
      <c r="R32" s="20">
        <v>542521</v>
      </c>
      <c r="S32" s="21">
        <f t="shared" si="1"/>
        <v>82.07579425113464</v>
      </c>
      <c r="T32" s="28">
        <v>681000</v>
      </c>
      <c r="U32" s="46"/>
      <c r="V32" s="46">
        <f>823687+110763+164569</f>
        <v>1099019</v>
      </c>
      <c r="W32" s="44"/>
      <c r="X32" s="20">
        <v>463335</v>
      </c>
      <c r="Y32" s="21">
        <f t="shared" si="2"/>
        <v>68.03744493392071</v>
      </c>
      <c r="Z32" s="28">
        <v>340000</v>
      </c>
      <c r="AA32" s="46"/>
      <c r="AB32" s="46">
        <v>62000</v>
      </c>
      <c r="AC32" s="44"/>
      <c r="AD32" s="20">
        <v>240071</v>
      </c>
      <c r="AE32" s="21">
        <f>+AD32*100/Z32</f>
        <v>70.60911764705882</v>
      </c>
    </row>
    <row r="33" spans="1:31" ht="51">
      <c r="A33" s="31" t="s">
        <v>36</v>
      </c>
      <c r="B33" s="28"/>
      <c r="C33" s="44"/>
      <c r="D33" s="46"/>
      <c r="E33" s="44"/>
      <c r="F33" s="29"/>
      <c r="G33" s="21"/>
      <c r="H33" s="28">
        <v>0</v>
      </c>
      <c r="I33" s="44"/>
      <c r="J33" s="46"/>
      <c r="K33" s="44"/>
      <c r="L33" s="29"/>
      <c r="M33" s="21"/>
      <c r="N33" s="28">
        <v>800000</v>
      </c>
      <c r="O33" s="46">
        <v>793168</v>
      </c>
      <c r="P33" s="46">
        <v>0</v>
      </c>
      <c r="Q33" s="44"/>
      <c r="R33" s="20">
        <f>+O33</f>
        <v>793168</v>
      </c>
      <c r="S33" s="21">
        <f t="shared" si="1"/>
        <v>99.146</v>
      </c>
      <c r="T33" s="28"/>
      <c r="U33" s="46"/>
      <c r="V33" s="46">
        <v>0</v>
      </c>
      <c r="W33" s="44"/>
      <c r="X33" s="20"/>
      <c r="Y33" s="21"/>
      <c r="Z33" s="28"/>
      <c r="AA33" s="46"/>
      <c r="AB33" s="46">
        <v>0</v>
      </c>
      <c r="AC33" s="44"/>
      <c r="AD33" s="20"/>
      <c r="AE33" s="21"/>
    </row>
    <row r="34" spans="1:31" s="1" customFormat="1" ht="12.75">
      <c r="A34" s="11" t="s">
        <v>7</v>
      </c>
      <c r="B34" s="22">
        <f>SUM(B29:B32)</f>
        <v>4648000</v>
      </c>
      <c r="C34" s="43">
        <f>SUM(C29:C33)</f>
        <v>0</v>
      </c>
      <c r="D34" s="43">
        <f>SUM(D29:D33)</f>
        <v>5215534</v>
      </c>
      <c r="E34" s="43">
        <f>SUM(E29:E33)</f>
        <v>0</v>
      </c>
      <c r="F34" s="23">
        <f>SUM(F29:F32)</f>
        <v>4342917</v>
      </c>
      <c r="G34" s="24">
        <f>+F34*100/B34</f>
        <v>93.436252151463</v>
      </c>
      <c r="H34" s="22">
        <f>SUM(H29:H32)</f>
        <v>5393000</v>
      </c>
      <c r="I34" s="43">
        <f>SUM(I29:I33)</f>
        <v>0</v>
      </c>
      <c r="J34" s="43">
        <f>SUM(J29:J33)</f>
        <v>6551885</v>
      </c>
      <c r="K34" s="43">
        <f>SUM(K29:K33)</f>
        <v>0</v>
      </c>
      <c r="L34" s="23">
        <f>SUM(L29:L32)</f>
        <v>4821557</v>
      </c>
      <c r="M34" s="24">
        <f>+L34*100/H34</f>
        <v>89.40398664936028</v>
      </c>
      <c r="N34" s="22">
        <f>SUM(N29:N33)</f>
        <v>7487000</v>
      </c>
      <c r="O34" s="22">
        <f>SUM(O29:O33)</f>
        <v>793168</v>
      </c>
      <c r="P34" s="22">
        <f>SUM(P29:P33)</f>
        <v>8385273</v>
      </c>
      <c r="Q34" s="22">
        <f>SUM(Q29:Q33)</f>
        <v>0</v>
      </c>
      <c r="R34" s="22">
        <f>SUM(R29:R33)</f>
        <v>6880595</v>
      </c>
      <c r="S34" s="24">
        <f t="shared" si="1"/>
        <v>91.90056097235208</v>
      </c>
      <c r="T34" s="22">
        <f>SUM(T29:T33)</f>
        <v>6902000</v>
      </c>
      <c r="U34" s="22">
        <f>SUM(U29:U33)</f>
        <v>0</v>
      </c>
      <c r="V34" s="22">
        <f>SUM(V29:V33)</f>
        <v>10105845</v>
      </c>
      <c r="W34" s="22">
        <f>SUM(W29:W33)</f>
        <v>0</v>
      </c>
      <c r="X34" s="22">
        <f>SUM(X29:X33)</f>
        <v>5923070</v>
      </c>
      <c r="Y34" s="24">
        <f t="shared" si="2"/>
        <v>85.81671979136482</v>
      </c>
      <c r="Z34" s="22">
        <f>SUM(Z29:Z33)</f>
        <v>7351000</v>
      </c>
      <c r="AA34" s="22">
        <f>SUM(AA29:AA33)</f>
        <v>0</v>
      </c>
      <c r="AB34" s="22">
        <f>SUM(AB29:AB33)</f>
        <v>6650427</v>
      </c>
      <c r="AC34" s="22">
        <f>SUM(AC29:AC33)</f>
        <v>0</v>
      </c>
      <c r="AD34" s="22">
        <f>SUM(AD29:AD33)</f>
        <v>5859738</v>
      </c>
      <c r="AE34" s="24">
        <f>+AD34*100/Z34</f>
        <v>79.71348115902599</v>
      </c>
    </row>
    <row r="35" spans="1:31" ht="12.75">
      <c r="A35" s="18"/>
      <c r="B35" s="25"/>
      <c r="C35" s="44"/>
      <c r="D35" s="44"/>
      <c r="E35" s="44"/>
      <c r="F35" s="26"/>
      <c r="G35" s="32"/>
      <c r="H35" s="25"/>
      <c r="I35" s="44"/>
      <c r="J35" s="44"/>
      <c r="K35" s="44"/>
      <c r="L35" s="26"/>
      <c r="M35" s="32"/>
      <c r="N35" s="25"/>
      <c r="O35" s="44"/>
      <c r="P35" s="44"/>
      <c r="Q35" s="44"/>
      <c r="R35" s="26"/>
      <c r="S35" s="32"/>
      <c r="T35" s="25"/>
      <c r="U35" s="44"/>
      <c r="V35" s="44"/>
      <c r="W35" s="44"/>
      <c r="X35" s="26"/>
      <c r="Y35" s="32"/>
      <c r="Z35" s="25"/>
      <c r="AA35" s="44"/>
      <c r="AB35" s="44"/>
      <c r="AC35" s="44"/>
      <c r="AD35" s="26"/>
      <c r="AE35" s="32"/>
    </row>
    <row r="36" spans="1:31" s="1" customFormat="1" ht="13.5" thickBot="1">
      <c r="A36" s="33" t="s">
        <v>8</v>
      </c>
      <c r="B36" s="34">
        <f>+B34+B26</f>
        <v>20918000</v>
      </c>
      <c r="C36" s="34">
        <f>+C34+C26</f>
        <v>13807048</v>
      </c>
      <c r="D36" s="34">
        <f>+D34+D26</f>
        <v>5215534</v>
      </c>
      <c r="E36" s="34">
        <f>+E34+E26</f>
        <v>2162577</v>
      </c>
      <c r="F36" s="35">
        <f>+F34+F26</f>
        <v>20312542</v>
      </c>
      <c r="G36" s="36">
        <f>+F36*100/B36</f>
        <v>97.10556458552443</v>
      </c>
      <c r="H36" s="34">
        <f>+H34+H26</f>
        <v>25053752</v>
      </c>
      <c r="I36" s="34">
        <f>+I34+I26</f>
        <v>15501358</v>
      </c>
      <c r="J36" s="34">
        <f>+J34+J26</f>
        <v>6551885</v>
      </c>
      <c r="K36" s="34">
        <f>+K34+K26</f>
        <v>2778974</v>
      </c>
      <c r="L36" s="35">
        <f>+L34+L26</f>
        <v>23593902</v>
      </c>
      <c r="M36" s="36">
        <f>+L36*100/H36</f>
        <v>94.17312824043282</v>
      </c>
      <c r="N36" s="34">
        <f>+N34+N26</f>
        <v>30831000</v>
      </c>
      <c r="O36" s="34">
        <f>+O34+O26</f>
        <v>20383113</v>
      </c>
      <c r="P36" s="34">
        <f>+P34+P26</f>
        <v>8385273</v>
      </c>
      <c r="Q36" s="34">
        <f>+Q34+Q26</f>
        <v>3200281</v>
      </c>
      <c r="R36" s="35">
        <f>+R34+R26</f>
        <v>29670821</v>
      </c>
      <c r="S36" s="36">
        <f>+R36*100/N36</f>
        <v>96.23697252765074</v>
      </c>
      <c r="T36" s="34">
        <f>+T34+T26</f>
        <v>30313000</v>
      </c>
      <c r="U36" s="34">
        <f>+U34+U26</f>
        <v>18892777</v>
      </c>
      <c r="V36" s="34">
        <f>+V34+V26</f>
        <v>10105845</v>
      </c>
      <c r="W36" s="34">
        <f>+W34+W26</f>
        <v>3124626</v>
      </c>
      <c r="X36" s="35">
        <f>+X34+X26</f>
        <v>28437455</v>
      </c>
      <c r="Y36" s="36">
        <f>+X36*100/T36</f>
        <v>93.81273710949098</v>
      </c>
      <c r="Z36" s="34">
        <f>+Z34+Z26</f>
        <v>27766000</v>
      </c>
      <c r="AA36" s="34">
        <f>+AA34+AA26</f>
        <v>6497254</v>
      </c>
      <c r="AB36" s="34">
        <f>+AB34+AB26</f>
        <v>6650427</v>
      </c>
      <c r="AC36" s="34">
        <f>+AC34+AC26</f>
        <v>0</v>
      </c>
      <c r="AD36" s="35">
        <f>+AD34+AD26</f>
        <v>21275103</v>
      </c>
      <c r="AE36" s="36">
        <f>+AD36*100/Z36</f>
        <v>76.62285889217029</v>
      </c>
    </row>
    <row r="38" spans="1:20" ht="12.75">
      <c r="A38" s="8" t="s">
        <v>25</v>
      </c>
      <c r="D38" s="38">
        <f>+D32-B32</f>
        <v>317487</v>
      </c>
      <c r="N38" s="38"/>
      <c r="T38" s="38"/>
    </row>
  </sheetData>
  <sheetProtection/>
  <mergeCells count="5">
    <mergeCell ref="N8:S8"/>
    <mergeCell ref="H8:M8"/>
    <mergeCell ref="B8:G8"/>
    <mergeCell ref="T8:Y8"/>
    <mergeCell ref="Z8:AE8"/>
  </mergeCells>
  <printOptions horizontalCentered="1" verticalCentered="1"/>
  <pageMargins left="0.5" right="0.83" top="1" bottom="1" header="0" footer="0"/>
  <pageSetup fitToHeight="1" fitToWidth="1"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PARQUES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comanrique</dc:creator>
  <cp:keywords/>
  <dc:description/>
  <cp:lastModifiedBy>Claudia Manrique Roa</cp:lastModifiedBy>
  <cp:lastPrinted>2008-11-18T21:37:19Z</cp:lastPrinted>
  <dcterms:created xsi:type="dcterms:W3CDTF">2004-04-06T23:11:01Z</dcterms:created>
  <dcterms:modified xsi:type="dcterms:W3CDTF">2012-09-07T16:44:16Z</dcterms:modified>
  <cp:category/>
  <cp:version/>
  <cp:contentType/>
  <cp:contentStatus/>
</cp:coreProperties>
</file>